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285" windowWidth="17100" windowHeight="6855" activeTab="1"/>
  </bookViews>
  <sheets>
    <sheet name="BILANCIO 2019-E" sheetId="1" r:id="rId1"/>
    <sheet name="BILANCIO 2019-U" sheetId="2" r:id="rId2"/>
    <sheet name="RIEPILOGO" sheetId="3" r:id="rId3"/>
    <sheet name="Foglio1" sheetId="4" r:id="rId4"/>
  </sheets>
  <definedNames>
    <definedName name="_xlnm.Print_Area" localSheetId="0">'BILANCIO 2019-E'!$A$1:$I$44</definedName>
    <definedName name="_xlnm.Print_Area" localSheetId="1">'BILANCIO 2019-U'!$A$1:$H$45</definedName>
    <definedName name="_xlnm.Print_Area" localSheetId="2">RIEPILOGO!$A$1:$D$31</definedName>
    <definedName name="_xlnm.Print_Titles" localSheetId="0">'BILANCIO 2019-E'!$3:$4</definedName>
  </definedNames>
  <calcPr calcId="144525"/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2" i="1"/>
  <c r="P13" i="1"/>
  <c r="P14" i="1"/>
  <c r="P15" i="1"/>
  <c r="P16" i="1"/>
  <c r="P21" i="1"/>
  <c r="P24" i="1" s="1"/>
  <c r="P22" i="1"/>
  <c r="P23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T14" i="1"/>
  <c r="T21" i="1"/>
  <c r="G28" i="2"/>
  <c r="G29" i="1" l="1"/>
  <c r="G35" i="2"/>
  <c r="G22" i="2"/>
  <c r="G14" i="2"/>
  <c r="H14" i="2" s="1"/>
  <c r="G9" i="2"/>
  <c r="C25" i="1"/>
  <c r="I22" i="1"/>
  <c r="D37" i="2" l="1"/>
  <c r="G11" i="1"/>
  <c r="E37" i="2"/>
  <c r="F37" i="2"/>
  <c r="F31" i="2"/>
  <c r="E31" i="2"/>
  <c r="E20" i="2"/>
  <c r="F20" i="2"/>
  <c r="E15" i="2"/>
  <c r="F15" i="2"/>
  <c r="E11" i="2"/>
  <c r="F11" i="2"/>
  <c r="D8" i="2"/>
  <c r="G8" i="2" s="1"/>
  <c r="G13" i="2"/>
  <c r="G15" i="2" s="1"/>
  <c r="G30" i="1" l="1"/>
  <c r="G36" i="2"/>
  <c r="G37" i="2" s="1"/>
  <c r="G10" i="2"/>
  <c r="G11" i="2" s="1"/>
  <c r="G29" i="2"/>
  <c r="H28" i="2" l="1"/>
  <c r="G27" i="2" l="1"/>
  <c r="G24" i="1"/>
  <c r="G17" i="2" l="1"/>
  <c r="D43" i="1"/>
  <c r="G25" i="2" l="1"/>
  <c r="G31" i="2" s="1"/>
  <c r="G20" i="1"/>
  <c r="D15" i="2" l="1"/>
  <c r="D17" i="1"/>
  <c r="D38" i="1" s="1"/>
  <c r="D25" i="1"/>
  <c r="D39" i="1" s="1"/>
  <c r="D20" i="2"/>
  <c r="D11" i="2"/>
  <c r="D31" i="2"/>
  <c r="F12" i="1"/>
  <c r="F17" i="1" s="1"/>
  <c r="F38" i="1" s="1"/>
  <c r="I15" i="1"/>
  <c r="I24" i="1"/>
  <c r="F36" i="1"/>
  <c r="D36" i="1"/>
  <c r="E17" i="1"/>
  <c r="E38" i="1" s="1"/>
  <c r="E25" i="1"/>
  <c r="E39" i="1" s="1"/>
  <c r="G36" i="1"/>
  <c r="I12" i="1"/>
  <c r="I20" i="1"/>
  <c r="I36" i="1"/>
  <c r="G21" i="1"/>
  <c r="I21" i="1" s="1"/>
  <c r="G10" i="1"/>
  <c r="I10" i="1" s="1"/>
  <c r="G13" i="1"/>
  <c r="G14" i="1"/>
  <c r="D31" i="1"/>
  <c r="D42" i="1" s="1"/>
  <c r="H17" i="1"/>
  <c r="H38" i="1" s="1"/>
  <c r="F31" i="1"/>
  <c r="F42" i="1" s="1"/>
  <c r="H42" i="1"/>
  <c r="H39" i="1"/>
  <c r="C31" i="1"/>
  <c r="C42" i="1" s="1"/>
  <c r="G27" i="1"/>
  <c r="G28" i="1"/>
  <c r="G19" i="1"/>
  <c r="G8" i="1"/>
  <c r="G9" i="1"/>
  <c r="C38" i="1"/>
  <c r="C39" i="1"/>
  <c r="H27" i="2"/>
  <c r="Q13" i="2"/>
  <c r="H29" i="2"/>
  <c r="G12" i="2"/>
  <c r="F23" i="2"/>
  <c r="F33" i="2" s="1"/>
  <c r="F43" i="2"/>
  <c r="D23" i="2"/>
  <c r="D43" i="2"/>
  <c r="E23" i="2"/>
  <c r="E33" i="2" s="1"/>
  <c r="H25" i="2"/>
  <c r="H30" i="2"/>
  <c r="H26" i="2"/>
  <c r="G18" i="2"/>
  <c r="G19" i="2"/>
  <c r="H19" i="2" s="1"/>
  <c r="H17" i="2"/>
  <c r="H8" i="2"/>
  <c r="H9" i="2"/>
  <c r="H10" i="2"/>
  <c r="H22" i="2"/>
  <c r="H23" i="2" s="1"/>
  <c r="H35" i="2"/>
  <c r="B14" i="2"/>
  <c r="Q9" i="2"/>
  <c r="R9" i="2" s="1"/>
  <c r="G23" i="2"/>
  <c r="C37" i="2"/>
  <c r="C43" i="2" s="1"/>
  <c r="C15" i="2"/>
  <c r="C33" i="2" s="1"/>
  <c r="C40" i="2" s="1"/>
  <c r="H18" i="2" l="1"/>
  <c r="H20" i="2" s="1"/>
  <c r="G20" i="2"/>
  <c r="G33" i="2" s="1"/>
  <c r="H11" i="2"/>
  <c r="H31" i="2"/>
  <c r="F40" i="2"/>
  <c r="F44" i="2" s="1"/>
  <c r="E40" i="2"/>
  <c r="D33" i="2"/>
  <c r="D40" i="2" s="1"/>
  <c r="D44" i="2" s="1"/>
  <c r="C44" i="1"/>
  <c r="D44" i="1"/>
  <c r="C44" i="2"/>
  <c r="C46" i="2" s="1"/>
  <c r="G23" i="1"/>
  <c r="I23" i="1" s="1"/>
  <c r="G43" i="2" l="1"/>
  <c r="E43" i="2"/>
  <c r="E44" i="2" s="1"/>
  <c r="H36" i="2"/>
  <c r="H37" i="2" s="1"/>
  <c r="H43" i="2" s="1"/>
  <c r="I30" i="1"/>
  <c r="E31" i="1"/>
  <c r="E42" i="1" s="1"/>
  <c r="G5" i="1"/>
  <c r="I43" i="1" s="1"/>
  <c r="G43" i="1" l="1"/>
  <c r="E43" i="1" s="1"/>
  <c r="E44" i="1" s="1"/>
  <c r="H13" i="2"/>
  <c r="H15" i="2" s="1"/>
  <c r="H33" i="2" s="1"/>
  <c r="H40" i="2" s="1"/>
  <c r="H44" i="2" s="1"/>
  <c r="R13" i="2"/>
  <c r="G40" i="2"/>
  <c r="G44" i="2" s="1"/>
  <c r="I25" i="1"/>
  <c r="I39" i="1" s="1"/>
  <c r="F22" i="1"/>
  <c r="F25" i="1" s="1"/>
  <c r="F39" i="1" s="1"/>
  <c r="F44" i="1" s="1"/>
  <c r="G25" i="1"/>
  <c r="G39" i="1" s="1"/>
  <c r="G17" i="1"/>
  <c r="G38" i="1" s="1"/>
  <c r="I11" i="1"/>
  <c r="I17" i="1" s="1"/>
  <c r="I38" i="1" s="1"/>
  <c r="G31" i="1"/>
  <c r="G42" i="1" s="1"/>
  <c r="I29" i="1"/>
  <c r="I31" i="1" s="1"/>
  <c r="I42" i="1" s="1"/>
  <c r="I44" i="1" l="1"/>
  <c r="G44" i="1"/>
</calcChain>
</file>

<file path=xl/sharedStrings.xml><?xml version="1.0" encoding="utf-8"?>
<sst xmlns="http://schemas.openxmlformats.org/spreadsheetml/2006/main" count="126" uniqueCount="108">
  <si>
    <t>capitolo</t>
  </si>
  <si>
    <t>PIU'</t>
  </si>
  <si>
    <t>MENO</t>
  </si>
  <si>
    <t>FONDO CASSA</t>
  </si>
  <si>
    <t>AVANZO  DI AMM.NE</t>
  </si>
  <si>
    <t>TOTALE TITOLO 2°</t>
  </si>
  <si>
    <t>TOTALE TITOLO 3</t>
  </si>
  <si>
    <t>TOTALE PARTITE GIRO</t>
  </si>
  <si>
    <t>TOTALE TITOLO 5°</t>
  </si>
  <si>
    <t>TOTALE TITOLO 1°</t>
  </si>
  <si>
    <t>TOTALE TITOLO 3°</t>
  </si>
  <si>
    <t>TOTALE TITOLO 4°</t>
  </si>
  <si>
    <t>TOTALE TITOLO 6°</t>
  </si>
  <si>
    <t>AVANZO AMM.NE</t>
  </si>
  <si>
    <t>TOTALE GEN.ENTRATE</t>
  </si>
  <si>
    <t>TITOLO 2°   TRASFERIMENTI</t>
  </si>
  <si>
    <t xml:space="preserve">RIEPILOGO GENERALE  </t>
  </si>
  <si>
    <t>TITOLO 6° PARTITE DI GIRO</t>
  </si>
  <si>
    <t>VARIAZIONI</t>
  </si>
  <si>
    <t>TITOLO 3°   ENTRATE EXTRATRIBUTARIE</t>
  </si>
  <si>
    <t>RESIDUI</t>
  </si>
  <si>
    <t>OGGETTO</t>
  </si>
  <si>
    <t xml:space="preserve">       VARIAZIONI</t>
  </si>
  <si>
    <t>TITOLO 1° SPESE CORRENTI</t>
  </si>
  <si>
    <t>SEZIONE 1^</t>
  </si>
  <si>
    <t>260</t>
  </si>
  <si>
    <t>270</t>
  </si>
  <si>
    <t>TITOLO 4° PARTITE DI GIRO</t>
  </si>
  <si>
    <t>TOTALE PARTITE DI GIRO</t>
  </si>
  <si>
    <t>RIEPILOGO GENERALE</t>
  </si>
  <si>
    <t>TOTALE GENERALE USCITA</t>
  </si>
  <si>
    <t>PREVISIONE DI CASSA</t>
  </si>
  <si>
    <t>96</t>
  </si>
  <si>
    <t>98</t>
  </si>
  <si>
    <t xml:space="preserve">L.R. 32/78 </t>
  </si>
  <si>
    <t>104</t>
  </si>
  <si>
    <t>L.R. 47/75</t>
  </si>
  <si>
    <t>105</t>
  </si>
  <si>
    <t>L.R 43/88</t>
  </si>
  <si>
    <t>114</t>
  </si>
  <si>
    <t>L.R. 44/94</t>
  </si>
  <si>
    <t>256</t>
  </si>
  <si>
    <t>FITTO REALE DI TERRENI</t>
  </si>
  <si>
    <t>252</t>
  </si>
  <si>
    <t>FITTI FABBRICATI</t>
  </si>
  <si>
    <t>PROVENTI TAGLIO BOSCHI</t>
  </si>
  <si>
    <t>DIRITTI INTERESSI E RENDITE</t>
  </si>
  <si>
    <t>RITENUTE ERARIALI IRPEF</t>
  </si>
  <si>
    <t>DEPOSITI PER SPESE CONTRATTUALI E D'ASTA</t>
  </si>
  <si>
    <t>ORGANI ISTITUZIONALI</t>
  </si>
  <si>
    <t>PERSONALE</t>
  </si>
  <si>
    <t>PRESTAZIONE DI SERVIZI</t>
  </si>
  <si>
    <t>IMPOSTE E TASSE</t>
  </si>
  <si>
    <t>TOTALE SERVIZIO 01.01</t>
  </si>
  <si>
    <t>GESTIONE BENI PATRIMONIALI</t>
  </si>
  <si>
    <t>TOTALE SERVIZIO 01.05</t>
  </si>
  <si>
    <t>TOTALE SERVIZIO 01.06</t>
  </si>
  <si>
    <t>BIBLIOTECA, ARCHIVIO E MUSEO</t>
  </si>
  <si>
    <t>TOTALE SERVIZIO 01.07</t>
  </si>
  <si>
    <t xml:space="preserve"> TUTELA PATRIMONIO</t>
  </si>
  <si>
    <t>VERSAMENTO RITENUTE ERARIALI</t>
  </si>
  <si>
    <t>RESTITUZIONE DEPOSITI CONTRATTUALI E D'ASTA</t>
  </si>
  <si>
    <t>TOTALE SERVIZIO 01.09</t>
  </si>
  <si>
    <t>FONDO RISERVA DI CASSA</t>
  </si>
  <si>
    <t>FONDO DI RISERVA</t>
  </si>
  <si>
    <t>USCITE</t>
  </si>
  <si>
    <t>10</t>
  </si>
  <si>
    <t>20</t>
  </si>
  <si>
    <t>70</t>
  </si>
  <si>
    <t>100</t>
  </si>
  <si>
    <t>150</t>
  </si>
  <si>
    <t>200</t>
  </si>
  <si>
    <t>250</t>
  </si>
  <si>
    <t>300</t>
  </si>
  <si>
    <t xml:space="preserve">TOTALE </t>
  </si>
  <si>
    <t xml:space="preserve">Totale </t>
  </si>
  <si>
    <t xml:space="preserve">Residuo </t>
  </si>
  <si>
    <t>280</t>
  </si>
  <si>
    <t>CONTRIBUTI DI TERZI, SPONSORS, ATTI DI  LIBERALITA'</t>
  </si>
  <si>
    <t>110</t>
  </si>
  <si>
    <t xml:space="preserve">ATTIIVITA' DI SOSTEGNO E PROMOZIONE DELLA COMUNITA'  FRAZIONALE </t>
  </si>
  <si>
    <t>92</t>
  </si>
  <si>
    <t>Formazione FSE</t>
  </si>
  <si>
    <t>94</t>
  </si>
  <si>
    <t>160</t>
  </si>
  <si>
    <t>170</t>
  </si>
  <si>
    <t>Azioni di formazione finanziate da FSE</t>
  </si>
  <si>
    <t>Progetti servizio civile</t>
  </si>
  <si>
    <t>LEGGE REGIONALE 22/85</t>
  </si>
  <si>
    <t>310</t>
  </si>
  <si>
    <t>Fondo vincolato per miglioramento boschi</t>
  </si>
  <si>
    <t xml:space="preserve">ENTRATE </t>
  </si>
  <si>
    <t xml:space="preserve">PREVENTIVO </t>
  </si>
  <si>
    <t>305</t>
  </si>
  <si>
    <t>FONDO VINCOLATO PER MIGLIORAMENTO BOSCHI CON A:A:</t>
  </si>
  <si>
    <t>295</t>
  </si>
  <si>
    <t>FONDO PER REINVESTIMENTO TITOLI STATO A.A.</t>
  </si>
  <si>
    <t>6020000</t>
  </si>
  <si>
    <t>6070000</t>
  </si>
  <si>
    <t>4000002</t>
  </si>
  <si>
    <t>4000007</t>
  </si>
  <si>
    <t xml:space="preserve">Progetti per  sostegno alla frazione </t>
  </si>
  <si>
    <t>-</t>
  </si>
  <si>
    <t>FONDO CASSA 01/1/2017</t>
  </si>
  <si>
    <t>PREVISIONE 2018</t>
  </si>
  <si>
    <t>BILANCIO ESERCIZIO  2019</t>
  </si>
  <si>
    <t>PREVISIONE 2019</t>
  </si>
  <si>
    <t xml:space="preserve">DOMINIO COLLETIVO DI COLLELUNGO bilancio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</si>
</sst>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-* #,##0.00_-;\-* #,##0.00_-;_-* &quot;-&quot;_-;_-@_-"/>
    <numFmt numFmtId="167" formatCode="_-* #,##0.0000_-;\-* #,##0.0000_-;_-* &quot;-&quot;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3">
    <xf numFmtId="0" fontId="0" fillId="0" borderId="0" xfId="0"/>
    <xf numFmtId="49" fontId="2" fillId="0" borderId="1" xfId="0" applyNumberFormat="1" applyFont="1" applyBorder="1" applyAlignment="1">
      <alignment horizontal="right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2" applyFont="1" applyBorder="1"/>
    <xf numFmtId="164" fontId="0" fillId="0" borderId="1" xfId="0" applyNumberFormat="1" applyBorder="1"/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164" fontId="0" fillId="0" borderId="1" xfId="2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5" fillId="0" borderId="0" xfId="0" applyFont="1"/>
    <xf numFmtId="164" fontId="5" fillId="0" borderId="0" xfId="2" applyFont="1"/>
    <xf numFmtId="164" fontId="5" fillId="0" borderId="0" xfId="2" applyFont="1" applyAlignment="1">
      <alignment horizontal="center" wrapText="1"/>
    </xf>
    <xf numFmtId="164" fontId="5" fillId="0" borderId="0" xfId="0" applyNumberFormat="1" applyFont="1"/>
    <xf numFmtId="166" fontId="0" fillId="0" borderId="1" xfId="2" applyNumberFormat="1" applyFont="1" applyBorder="1" applyAlignment="1">
      <alignment horizontal="right" vertical="center"/>
    </xf>
    <xf numFmtId="166" fontId="0" fillId="0" borderId="1" xfId="0" applyNumberFormat="1" applyBorder="1" applyAlignment="1">
      <alignment horizontal="right" vertical="center"/>
    </xf>
    <xf numFmtId="2" fontId="0" fillId="0" borderId="1" xfId="2" applyNumberFormat="1" applyFont="1" applyBorder="1" applyAlignment="1">
      <alignment horizontal="right" vertical="center"/>
    </xf>
    <xf numFmtId="166" fontId="0" fillId="0" borderId="1" xfId="0" applyNumberFormat="1" applyBorder="1"/>
    <xf numFmtId="165" fontId="0" fillId="0" borderId="1" xfId="0" applyNumberFormat="1" applyBorder="1"/>
    <xf numFmtId="2" fontId="0" fillId="0" borderId="1" xfId="0" applyNumberFormat="1" applyBorder="1"/>
    <xf numFmtId="0" fontId="0" fillId="0" borderId="3" xfId="0" applyBorder="1" applyAlignment="1">
      <alignment vertical="center"/>
    </xf>
    <xf numFmtId="49" fontId="2" fillId="0" borderId="2" xfId="0" applyNumberFormat="1" applyFont="1" applyBorder="1" applyAlignment="1">
      <alignment horizontal="right" vertical="center"/>
    </xf>
    <xf numFmtId="0" fontId="0" fillId="0" borderId="4" xfId="0" applyBorder="1"/>
    <xf numFmtId="166" fontId="0" fillId="0" borderId="4" xfId="2" applyNumberFormat="1" applyFont="1" applyBorder="1"/>
    <xf numFmtId="0" fontId="0" fillId="0" borderId="5" xfId="0" applyBorder="1"/>
    <xf numFmtId="164" fontId="0" fillId="0" borderId="5" xfId="2" applyFont="1" applyBorder="1"/>
    <xf numFmtId="164" fontId="0" fillId="0" borderId="6" xfId="0" applyNumberFormat="1" applyBorder="1"/>
    <xf numFmtId="0" fontId="0" fillId="0" borderId="7" xfId="0" applyBorder="1"/>
    <xf numFmtId="49" fontId="2" fillId="0" borderId="4" xfId="0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166" fontId="0" fillId="0" borderId="4" xfId="2" applyNumberFormat="1" applyFont="1" applyBorder="1" applyAlignment="1">
      <alignment horizontal="right" vertical="center"/>
    </xf>
    <xf numFmtId="0" fontId="0" fillId="0" borderId="8" xfId="0" applyBorder="1"/>
    <xf numFmtId="0" fontId="0" fillId="0" borderId="9" xfId="0" applyBorder="1" applyAlignment="1">
      <alignment vertical="center"/>
    </xf>
    <xf numFmtId="49" fontId="2" fillId="0" borderId="5" xfId="0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vertical="center"/>
    </xf>
    <xf numFmtId="49" fontId="2" fillId="0" borderId="12" xfId="0" applyNumberFormat="1" applyFont="1" applyBorder="1" applyAlignment="1">
      <alignment horizontal="center"/>
    </xf>
    <xf numFmtId="0" fontId="0" fillId="0" borderId="6" xfId="0" applyBorder="1" applyAlignment="1">
      <alignment vertical="center"/>
    </xf>
    <xf numFmtId="166" fontId="0" fillId="0" borderId="6" xfId="2" applyNumberFormat="1" applyFont="1" applyBorder="1" applyAlignment="1">
      <alignment horizontal="right" vertical="center"/>
    </xf>
    <xf numFmtId="0" fontId="0" fillId="0" borderId="13" xfId="0" applyBorder="1"/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165" fontId="0" fillId="0" borderId="1" xfId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165" fontId="2" fillId="0" borderId="0" xfId="1" applyFont="1" applyBorder="1" applyAlignment="1">
      <alignment horizontal="center" vertical="center" wrapText="1"/>
    </xf>
    <xf numFmtId="165" fontId="2" fillId="0" borderId="1" xfId="1" applyFont="1" applyBorder="1" applyAlignment="1">
      <alignment horizontal="center" vertical="center" wrapText="1"/>
    </xf>
    <xf numFmtId="165" fontId="2" fillId="0" borderId="1" xfId="1" applyFont="1" applyBorder="1" applyAlignment="1">
      <alignment horizontal="center" vertical="center"/>
    </xf>
    <xf numFmtId="165" fontId="0" fillId="0" borderId="1" xfId="1" applyFont="1" applyBorder="1" applyAlignment="1">
      <alignment vertical="center"/>
    </xf>
    <xf numFmtId="165" fontId="0" fillId="0" borderId="4" xfId="1" applyFont="1" applyBorder="1" applyAlignment="1">
      <alignment vertical="center"/>
    </xf>
    <xf numFmtId="165" fontId="0" fillId="0" borderId="4" xfId="1" applyFont="1" applyBorder="1" applyAlignment="1">
      <alignment horizontal="center" vertical="center"/>
    </xf>
    <xf numFmtId="165" fontId="0" fillId="0" borderId="6" xfId="1" applyFont="1" applyBorder="1" applyAlignment="1">
      <alignment vertical="center"/>
    </xf>
    <xf numFmtId="165" fontId="0" fillId="0" borderId="6" xfId="1" applyFont="1" applyBorder="1" applyAlignment="1">
      <alignment horizontal="center" vertical="center"/>
    </xf>
    <xf numFmtId="165" fontId="0" fillId="0" borderId="5" xfId="1" applyFont="1" applyBorder="1" applyAlignment="1">
      <alignment vertical="center"/>
    </xf>
    <xf numFmtId="165" fontId="0" fillId="0" borderId="5" xfId="1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/>
    <xf numFmtId="164" fontId="0" fillId="0" borderId="4" xfId="2" applyFont="1" applyBorder="1"/>
    <xf numFmtId="166" fontId="0" fillId="0" borderId="5" xfId="2" applyNumberFormat="1" applyFont="1" applyBorder="1"/>
    <xf numFmtId="166" fontId="0" fillId="0" borderId="6" xfId="2" applyNumberFormat="1" applyFont="1" applyBorder="1"/>
    <xf numFmtId="164" fontId="0" fillId="0" borderId="6" xfId="2" applyFont="1" applyBorder="1"/>
    <xf numFmtId="49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shrinkToFit="1"/>
    </xf>
    <xf numFmtId="164" fontId="0" fillId="0" borderId="4" xfId="2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164" fontId="0" fillId="0" borderId="5" xfId="2" applyFont="1" applyBorder="1" applyAlignment="1">
      <alignment horizontal="right" vertical="center"/>
    </xf>
    <xf numFmtId="49" fontId="2" fillId="0" borderId="12" xfId="0" applyNumberFormat="1" applyFont="1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164" fontId="0" fillId="0" borderId="6" xfId="2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166" fontId="0" fillId="0" borderId="5" xfId="2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2" fontId="0" fillId="0" borderId="4" xfId="2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2" fontId="0" fillId="0" borderId="6" xfId="0" applyNumberFormat="1" applyBorder="1" applyAlignment="1">
      <alignment horizontal="right" vertical="center"/>
    </xf>
    <xf numFmtId="0" fontId="0" fillId="0" borderId="15" xfId="0" applyBorder="1" applyAlignment="1">
      <alignment vertical="center" wrapText="1"/>
    </xf>
    <xf numFmtId="164" fontId="0" fillId="0" borderId="16" xfId="2" applyFont="1" applyBorder="1"/>
    <xf numFmtId="165" fontId="0" fillId="0" borderId="16" xfId="1" applyFont="1" applyBorder="1" applyAlignment="1">
      <alignment vertical="center"/>
    </xf>
    <xf numFmtId="165" fontId="0" fillId="0" borderId="16" xfId="1" applyFont="1" applyBorder="1" applyAlignment="1">
      <alignment horizontal="center" vertical="center"/>
    </xf>
    <xf numFmtId="165" fontId="0" fillId="0" borderId="17" xfId="1" applyFont="1" applyBorder="1" applyAlignment="1">
      <alignment vertical="center"/>
    </xf>
    <xf numFmtId="165" fontId="0" fillId="0" borderId="0" xfId="1" applyFont="1" applyBorder="1" applyAlignment="1">
      <alignment vertical="center"/>
    </xf>
    <xf numFmtId="165" fontId="0" fillId="0" borderId="18" xfId="1" applyFont="1" applyBorder="1" applyAlignment="1">
      <alignment vertical="center"/>
    </xf>
    <xf numFmtId="49" fontId="2" fillId="0" borderId="2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65" fontId="0" fillId="0" borderId="3" xfId="0" applyNumberFormat="1" applyBorder="1"/>
    <xf numFmtId="49" fontId="7" fillId="0" borderId="19" xfId="0" applyNumberFormat="1" applyFont="1" applyBorder="1" applyAlignment="1">
      <alignment horizontal="center" vertical="center"/>
    </xf>
    <xf numFmtId="0" fontId="0" fillId="0" borderId="3" xfId="0" applyBorder="1" applyAlignment="1">
      <alignment vertical="top" wrapText="1"/>
    </xf>
    <xf numFmtId="49" fontId="1" fillId="0" borderId="3" xfId="0" applyNumberFormat="1" applyFont="1" applyBorder="1" applyAlignment="1">
      <alignment vertical="center"/>
    </xf>
    <xf numFmtId="49" fontId="0" fillId="0" borderId="1" xfId="0" applyNumberFormat="1" applyBorder="1"/>
    <xf numFmtId="43" fontId="0" fillId="0" borderId="1" xfId="0" applyNumberFormat="1" applyBorder="1"/>
    <xf numFmtId="49" fontId="2" fillId="0" borderId="15" xfId="0" applyNumberFormat="1" applyFont="1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166" fontId="0" fillId="0" borderId="16" xfId="2" applyNumberFormat="1" applyFont="1" applyBorder="1" applyAlignment="1">
      <alignment horizontal="right" vertical="center"/>
    </xf>
    <xf numFmtId="0" fontId="0" fillId="0" borderId="20" xfId="0" applyBorder="1"/>
    <xf numFmtId="166" fontId="0" fillId="0" borderId="6" xfId="2" applyNumberFormat="1" applyFont="1" applyFill="1" applyBorder="1" applyAlignment="1">
      <alignment horizontal="right" vertical="center"/>
    </xf>
    <xf numFmtId="0" fontId="8" fillId="0" borderId="12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6" fontId="0" fillId="0" borderId="16" xfId="2" applyNumberFormat="1" applyFont="1" applyBorder="1"/>
    <xf numFmtId="49" fontId="9" fillId="0" borderId="19" xfId="0" applyNumberFormat="1" applyFont="1" applyBorder="1" applyAlignment="1">
      <alignment horizontal="center"/>
    </xf>
    <xf numFmtId="4" fontId="0" fillId="0" borderId="1" xfId="2" applyNumberFormat="1" applyFont="1" applyBorder="1" applyAlignment="1">
      <alignment horizontal="right" vertical="center"/>
    </xf>
    <xf numFmtId="4" fontId="0" fillId="0" borderId="2" xfId="0" applyNumberFormat="1" applyBorder="1"/>
    <xf numFmtId="4" fontId="0" fillId="0" borderId="0" xfId="1" applyNumberFormat="1" applyFont="1" applyBorder="1" applyAlignment="1">
      <alignment vertical="center"/>
    </xf>
    <xf numFmtId="4" fontId="0" fillId="0" borderId="4" xfId="2" applyNumberFormat="1" applyFont="1" applyBorder="1" applyAlignment="1">
      <alignment horizontal="right" vertical="center"/>
    </xf>
    <xf numFmtId="4" fontId="0" fillId="0" borderId="8" xfId="0" applyNumberFormat="1" applyBorder="1"/>
    <xf numFmtId="165" fontId="0" fillId="0" borderId="1" xfId="1" applyFont="1" applyFill="1" applyBorder="1" applyAlignment="1">
      <alignment vertical="center"/>
    </xf>
    <xf numFmtId="165" fontId="0" fillId="0" borderId="13" xfId="0" applyNumberFormat="1" applyBorder="1"/>
    <xf numFmtId="4" fontId="0" fillId="0" borderId="6" xfId="2" applyNumberFormat="1" applyFon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4" fontId="0" fillId="0" borderId="13" xfId="0" applyNumberFormat="1" applyBorder="1"/>
    <xf numFmtId="4" fontId="0" fillId="0" borderId="18" xfId="1" applyNumberFormat="1" applyFont="1" applyBorder="1" applyAlignment="1">
      <alignment vertical="center"/>
    </xf>
    <xf numFmtId="165" fontId="0" fillId="0" borderId="1" xfId="1" applyFon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167" fontId="0" fillId="0" borderId="5" xfId="2" applyNumberFormat="1" applyFont="1" applyBorder="1" applyAlignment="1">
      <alignment horizontal="right" vertical="center"/>
    </xf>
    <xf numFmtId="4" fontId="0" fillId="0" borderId="1" xfId="2" applyNumberFormat="1" applyFont="1" applyBorder="1" applyAlignment="1">
      <alignment horizontal="right"/>
    </xf>
    <xf numFmtId="165" fontId="0" fillId="0" borderId="0" xfId="1" applyFont="1" applyBorder="1" applyAlignment="1"/>
    <xf numFmtId="49" fontId="2" fillId="0" borderId="3" xfId="0" applyNumberFormat="1" applyFont="1" applyFill="1" applyBorder="1" applyAlignment="1">
      <alignment horizontal="center"/>
    </xf>
    <xf numFmtId="165" fontId="0" fillId="0" borderId="0" xfId="1" applyFont="1" applyFill="1" applyBorder="1" applyAlignment="1">
      <alignment vertical="center"/>
    </xf>
    <xf numFmtId="166" fontId="0" fillId="0" borderId="4" xfId="2" applyNumberFormat="1" applyFont="1" applyFill="1" applyBorder="1" applyAlignment="1">
      <alignment horizontal="right" vertical="center"/>
    </xf>
    <xf numFmtId="165" fontId="0" fillId="0" borderId="4" xfId="1" applyFont="1" applyFill="1" applyBorder="1" applyAlignment="1">
      <alignment vertical="center"/>
    </xf>
    <xf numFmtId="165" fontId="0" fillId="0" borderId="4" xfId="1" applyFont="1" applyBorder="1" applyAlignment="1">
      <alignment horizontal="right" vertical="center"/>
    </xf>
    <xf numFmtId="49" fontId="10" fillId="0" borderId="2" xfId="0" applyNumberFormat="1" applyFont="1" applyBorder="1" applyAlignment="1">
      <alignment horizontal="center"/>
    </xf>
    <xf numFmtId="49" fontId="6" fillId="0" borderId="19" xfId="0" applyNumberFormat="1" applyFont="1" applyBorder="1" applyAlignment="1">
      <alignment horizontal="center"/>
    </xf>
    <xf numFmtId="4" fontId="0" fillId="0" borderId="1" xfId="0" applyNumberFormat="1" applyBorder="1"/>
    <xf numFmtId="4" fontId="3" fillId="0" borderId="1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3" fillId="0" borderId="1" xfId="0" applyFont="1" applyBorder="1"/>
    <xf numFmtId="165" fontId="3" fillId="0" borderId="1" xfId="0" applyNumberFormat="1" applyFont="1" applyBorder="1" applyAlignment="1">
      <alignment vertical="top" wrapText="1"/>
    </xf>
    <xf numFmtId="165" fontId="3" fillId="0" borderId="3" xfId="0" applyNumberFormat="1" applyFont="1" applyBorder="1"/>
    <xf numFmtId="0" fontId="3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2" fontId="0" fillId="0" borderId="1" xfId="2" applyNumberFormat="1" applyFont="1" applyFill="1" applyBorder="1" applyAlignment="1">
      <alignment horizontal="right" vertical="center"/>
    </xf>
    <xf numFmtId="165" fontId="0" fillId="0" borderId="16" xfId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165" fontId="3" fillId="0" borderId="3" xfId="0" applyNumberFormat="1" applyFont="1" applyFill="1" applyBorder="1"/>
    <xf numFmtId="165" fontId="0" fillId="0" borderId="1" xfId="0" applyNumberFormat="1" applyFill="1" applyBorder="1"/>
    <xf numFmtId="2" fontId="3" fillId="0" borderId="1" xfId="0" applyNumberFormat="1" applyFont="1" applyFill="1" applyBorder="1"/>
    <xf numFmtId="166" fontId="0" fillId="0" borderId="1" xfId="2" applyNumberFormat="1" applyFont="1" applyFill="1" applyBorder="1" applyAlignment="1">
      <alignment horizontal="right" vertical="center"/>
    </xf>
    <xf numFmtId="165" fontId="0" fillId="0" borderId="1" xfId="0" applyNumberFormat="1" applyFill="1" applyBorder="1" applyAlignment="1">
      <alignment vertical="center"/>
    </xf>
    <xf numFmtId="165" fontId="0" fillId="0" borderId="1" xfId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/>
    <xf numFmtId="165" fontId="0" fillId="0" borderId="1" xfId="2" applyNumberFormat="1" applyFont="1" applyBorder="1" applyAlignment="1">
      <alignment horizontal="right"/>
    </xf>
    <xf numFmtId="166" fontId="0" fillId="0" borderId="1" xfId="0" applyNumberFormat="1" applyBorder="1" applyAlignment="1"/>
    <xf numFmtId="165" fontId="0" fillId="0" borderId="1" xfId="1" applyFont="1" applyFill="1" applyBorder="1" applyAlignment="1">
      <alignment horizontal="right"/>
    </xf>
    <xf numFmtId="165" fontId="0" fillId="0" borderId="1" xfId="1" applyFont="1" applyBorder="1" applyAlignment="1"/>
    <xf numFmtId="165" fontId="2" fillId="0" borderId="1" xfId="1" applyFont="1" applyFill="1" applyBorder="1" applyAlignment="1">
      <alignment horizontal="center" vertical="center" wrapText="1"/>
    </xf>
    <xf numFmtId="0" fontId="0" fillId="0" borderId="2" xfId="0" applyFill="1" applyBorder="1"/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Migliaia" xfId="1" builtinId="3"/>
    <cellStyle name="Migliaia [0]" xfId="2" builtinId="6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view="pageLayout" topLeftCell="A33" zoomScaleNormal="100" workbookViewId="0">
      <selection activeCell="A44" sqref="A44"/>
    </sheetView>
  </sheetViews>
  <sheetFormatPr defaultColWidth="10.28515625" defaultRowHeight="29.25" customHeight="1" x14ac:dyDescent="0.2"/>
  <cols>
    <col min="1" max="1" width="10.140625" style="18" customWidth="1"/>
    <col min="2" max="2" width="33.7109375" style="6" customWidth="1"/>
    <col min="3" max="3" width="12.42578125" style="6" customWidth="1"/>
    <col min="4" max="5" width="15.28515625" style="6" customWidth="1"/>
    <col min="6" max="6" width="10.85546875" style="6" customWidth="1"/>
    <col min="7" max="7" width="15.85546875" style="6" customWidth="1"/>
    <col min="8" max="8" width="3.140625" style="6" hidden="1" customWidth="1"/>
    <col min="9" max="9" width="14.28515625" style="59" customWidth="1"/>
    <col min="10" max="10" width="21.140625" style="12" customWidth="1"/>
    <col min="11" max="16384" width="10.28515625" style="6"/>
  </cols>
  <sheetData>
    <row r="1" spans="1:20" ht="15.75" x14ac:dyDescent="0.25">
      <c r="A1" s="143"/>
      <c r="B1" s="144" t="s">
        <v>105</v>
      </c>
      <c r="C1" s="99"/>
      <c r="D1" s="99" t="s">
        <v>92</v>
      </c>
      <c r="E1" s="99"/>
      <c r="F1" s="99"/>
      <c r="G1" s="138"/>
      <c r="H1" s="20"/>
      <c r="I1" s="96"/>
      <c r="J1" s="32"/>
    </row>
    <row r="2" spans="1:20" ht="18" x14ac:dyDescent="0.25">
      <c r="A2" s="98"/>
      <c r="B2" s="121" t="s">
        <v>91</v>
      </c>
      <c r="D2" s="99"/>
      <c r="F2" s="99"/>
      <c r="G2" s="100"/>
      <c r="H2" s="20"/>
      <c r="I2" s="96"/>
      <c r="J2" s="32"/>
    </row>
    <row r="3" spans="1:20" s="2" customFormat="1" ht="42" customHeight="1" x14ac:dyDescent="0.2">
      <c r="A3" s="9" t="s">
        <v>0</v>
      </c>
      <c r="B3" s="2" t="s">
        <v>21</v>
      </c>
      <c r="C3" s="153" t="s">
        <v>20</v>
      </c>
      <c r="D3" s="157" t="s">
        <v>104</v>
      </c>
      <c r="E3" s="177" t="s">
        <v>18</v>
      </c>
      <c r="F3" s="177"/>
      <c r="G3" s="154" t="s">
        <v>106</v>
      </c>
      <c r="H3" s="19"/>
      <c r="I3" s="56" t="s">
        <v>31</v>
      </c>
      <c r="J3" s="168"/>
      <c r="T3" s="2" t="s">
        <v>74</v>
      </c>
    </row>
    <row r="4" spans="1:20" ht="24" customHeight="1" x14ac:dyDescent="0.2">
      <c r="D4" s="138"/>
      <c r="E4" s="5" t="s">
        <v>1</v>
      </c>
      <c r="F4" s="5" t="s">
        <v>2</v>
      </c>
      <c r="H4" s="20"/>
      <c r="I4" s="96"/>
      <c r="J4" s="32"/>
      <c r="P4" s="6">
        <f>K4+L4+M4+N4+O4</f>
        <v>0</v>
      </c>
    </row>
    <row r="5" spans="1:20" ht="38.25" customHeight="1" x14ac:dyDescent="0.2">
      <c r="A5" s="9">
        <v>1</v>
      </c>
      <c r="B5" s="10" t="s">
        <v>4</v>
      </c>
      <c r="C5" s="11"/>
      <c r="D5" s="59">
        <v>3000</v>
      </c>
      <c r="E5" s="165">
        <v>24034</v>
      </c>
      <c r="F5" s="166">
        <v>0</v>
      </c>
      <c r="G5" s="167">
        <f>D5+E5-F5</f>
        <v>27034</v>
      </c>
      <c r="H5" s="176"/>
      <c r="I5" s="127"/>
      <c r="J5" s="159"/>
      <c r="P5" s="6">
        <f>K5+L5+M5+N5+O5</f>
        <v>0</v>
      </c>
    </row>
    <row r="6" spans="1:20" ht="36" customHeight="1" thickBot="1" x14ac:dyDescent="0.25">
      <c r="A6" s="73"/>
      <c r="B6" s="74"/>
      <c r="C6" s="75"/>
      <c r="D6" s="75"/>
      <c r="E6" s="75"/>
      <c r="F6" s="75"/>
      <c r="G6" s="75"/>
      <c r="H6" s="43"/>
      <c r="I6" s="96"/>
      <c r="J6" s="32"/>
      <c r="P6" s="6">
        <f>K6+L6+M6+N6+O6</f>
        <v>0</v>
      </c>
    </row>
    <row r="7" spans="1:20" ht="35.25" customHeight="1" thickBot="1" x14ac:dyDescent="0.25">
      <c r="A7" s="79">
        <v>2</v>
      </c>
      <c r="B7" s="80" t="s">
        <v>3</v>
      </c>
      <c r="C7" s="115"/>
      <c r="D7" s="97"/>
      <c r="E7" s="8"/>
      <c r="F7" s="50"/>
      <c r="G7" s="97"/>
      <c r="H7" s="51"/>
      <c r="I7" s="145">
        <v>27034</v>
      </c>
      <c r="J7" s="146"/>
      <c r="K7" s="145"/>
      <c r="P7" s="6">
        <f>K7+L7+M7+N7+O7</f>
        <v>0</v>
      </c>
    </row>
    <row r="8" spans="1:20" ht="30.75" customHeight="1" x14ac:dyDescent="0.2">
      <c r="A8" s="76"/>
      <c r="B8" s="77"/>
      <c r="C8" s="78"/>
      <c r="D8" s="78"/>
      <c r="E8" s="78"/>
      <c r="F8" s="78"/>
      <c r="G8" s="78">
        <f>D8+E8-F8</f>
        <v>0</v>
      </c>
      <c r="H8" s="46"/>
      <c r="I8" s="96"/>
      <c r="J8" s="32"/>
      <c r="P8" s="6">
        <f>K8+L8+M8+N8+O8</f>
        <v>0</v>
      </c>
    </row>
    <row r="9" spans="1:20" ht="32.25" customHeight="1" x14ac:dyDescent="0.2">
      <c r="A9" s="9"/>
      <c r="B9" s="10" t="s">
        <v>15</v>
      </c>
      <c r="C9" s="11"/>
      <c r="D9" s="11"/>
      <c r="E9" s="11"/>
      <c r="F9" s="11"/>
      <c r="G9" s="11">
        <f>D9+E9-F9</f>
        <v>0</v>
      </c>
      <c r="H9" s="20"/>
      <c r="I9" s="96"/>
      <c r="J9" s="32"/>
      <c r="P9" s="6">
        <f>K9+L9+M9+N9+O9</f>
        <v>0</v>
      </c>
    </row>
    <row r="10" spans="1:20" ht="25.5" customHeight="1" x14ac:dyDescent="0.2">
      <c r="A10" s="9" t="s">
        <v>81</v>
      </c>
      <c r="B10" s="10" t="s">
        <v>82</v>
      </c>
      <c r="C10" s="11"/>
      <c r="D10" s="11"/>
      <c r="E10" s="26"/>
      <c r="F10" s="11"/>
      <c r="G10" s="26">
        <f>D10+E10-F10</f>
        <v>0</v>
      </c>
      <c r="H10" s="20"/>
      <c r="I10" s="96">
        <f>G10</f>
        <v>0</v>
      </c>
      <c r="J10" s="32"/>
      <c r="P10" s="6">
        <f>K10+L10+M10+N10+O10</f>
        <v>0</v>
      </c>
    </row>
    <row r="11" spans="1:20" ht="25.5" customHeight="1" x14ac:dyDescent="0.2">
      <c r="A11" s="9" t="s">
        <v>83</v>
      </c>
      <c r="B11" s="10" t="s">
        <v>101</v>
      </c>
      <c r="C11" s="11"/>
      <c r="D11" s="133">
        <v>10000</v>
      </c>
      <c r="E11" s="155">
        <v>0</v>
      </c>
      <c r="F11" s="167">
        <v>10000</v>
      </c>
      <c r="G11" s="133">
        <f>D11-F11</f>
        <v>0</v>
      </c>
      <c r="H11" s="20"/>
      <c r="I11" s="96">
        <f>G11</f>
        <v>0</v>
      </c>
      <c r="J11" s="147"/>
    </row>
    <row r="12" spans="1:20" ht="30" customHeight="1" x14ac:dyDescent="0.2">
      <c r="A12" s="9" t="s">
        <v>32</v>
      </c>
      <c r="B12" s="10" t="s">
        <v>88</v>
      </c>
      <c r="C12" s="122"/>
      <c r="E12" s="122"/>
      <c r="F12" s="136">
        <f>D12-G12</f>
        <v>0</v>
      </c>
      <c r="G12" s="6">
        <v>0</v>
      </c>
      <c r="H12" s="123"/>
      <c r="I12" s="124">
        <f>G12</f>
        <v>0</v>
      </c>
      <c r="J12" s="32"/>
      <c r="P12" s="6">
        <f>K12+L12+M12+N12+O12</f>
        <v>0</v>
      </c>
    </row>
    <row r="13" spans="1:20" ht="34.5" customHeight="1" x14ac:dyDescent="0.2">
      <c r="A13" s="9" t="s">
        <v>33</v>
      </c>
      <c r="B13" s="12" t="s">
        <v>34</v>
      </c>
      <c r="C13" s="11"/>
      <c r="D13" s="26">
        <v>0</v>
      </c>
      <c r="E13" s="11"/>
      <c r="F13" s="26"/>
      <c r="G13" s="11">
        <f>D13+E13-F13</f>
        <v>0</v>
      </c>
      <c r="H13" s="20"/>
      <c r="I13" s="96"/>
      <c r="J13" s="32"/>
      <c r="P13" s="6">
        <f>K13+L13+M13+N13+O13</f>
        <v>0</v>
      </c>
    </row>
    <row r="14" spans="1:20" ht="34.5" customHeight="1" x14ac:dyDescent="0.2">
      <c r="A14" s="9" t="s">
        <v>35</v>
      </c>
      <c r="B14" s="13" t="s">
        <v>36</v>
      </c>
      <c r="C14" s="11"/>
      <c r="D14" s="26">
        <v>0</v>
      </c>
      <c r="E14" s="11"/>
      <c r="F14" s="26"/>
      <c r="G14" s="11">
        <f>D14+E14-F14</f>
        <v>0</v>
      </c>
      <c r="H14" s="20"/>
      <c r="I14" s="96"/>
      <c r="J14" s="108"/>
      <c r="P14" s="6">
        <f>K14+L14+M14+N14+O14</f>
        <v>0</v>
      </c>
      <c r="T14" s="6">
        <f>K14+L14+M14+N14+O14+P14+Q14+R14+S14</f>
        <v>0</v>
      </c>
    </row>
    <row r="15" spans="1:20" ht="39" customHeight="1" x14ac:dyDescent="0.2">
      <c r="A15" s="9" t="s">
        <v>37</v>
      </c>
      <c r="B15" s="13" t="s">
        <v>38</v>
      </c>
      <c r="C15" s="11"/>
      <c r="D15" s="26">
        <v>0</v>
      </c>
      <c r="E15" s="125"/>
      <c r="F15" s="125"/>
      <c r="G15" s="125">
        <v>0</v>
      </c>
      <c r="H15" s="126"/>
      <c r="I15" s="124">
        <f>G15</f>
        <v>0</v>
      </c>
      <c r="J15" s="32"/>
      <c r="P15" s="6">
        <f>K15+L15+M15+N15+O15</f>
        <v>0</v>
      </c>
    </row>
    <row r="16" spans="1:20" ht="39" customHeight="1" thickBot="1" x14ac:dyDescent="0.25">
      <c r="A16" s="73" t="s">
        <v>39</v>
      </c>
      <c r="B16" s="66" t="s">
        <v>40</v>
      </c>
      <c r="C16" s="75"/>
      <c r="D16" s="42">
        <v>0</v>
      </c>
      <c r="J16" s="32"/>
      <c r="P16" s="6">
        <f>K16+L16+M16+N16+O16</f>
        <v>0</v>
      </c>
    </row>
    <row r="17" spans="1:20" ht="33.75" customHeight="1" thickBot="1" x14ac:dyDescent="0.25">
      <c r="A17" s="79"/>
      <c r="B17" s="83" t="s">
        <v>5</v>
      </c>
      <c r="C17" s="81"/>
      <c r="D17" s="129">
        <f>D15+D11</f>
        <v>10000</v>
      </c>
      <c r="E17" s="129">
        <f>E11+E12+E13+E14+E15+E16</f>
        <v>0</v>
      </c>
      <c r="F17" s="129">
        <f>F11+F12+F13+F14+F15+F16</f>
        <v>10000</v>
      </c>
      <c r="G17" s="129">
        <f>SUM(G10:G16)</f>
        <v>0</v>
      </c>
      <c r="H17" s="129">
        <f>H11+H12+H13+H14+H15+H16</f>
        <v>0</v>
      </c>
      <c r="I17" s="129">
        <f>I11+I12+I13+I14+I15+I16</f>
        <v>0</v>
      </c>
      <c r="J17" s="32"/>
      <c r="P17" s="6">
        <v>32.71</v>
      </c>
    </row>
    <row r="18" spans="1:20" ht="33.75" customHeight="1" x14ac:dyDescent="0.2">
      <c r="A18" s="76"/>
      <c r="B18" s="104" t="s">
        <v>19</v>
      </c>
      <c r="C18" s="78"/>
      <c r="D18" s="78"/>
      <c r="E18" s="78"/>
      <c r="F18" s="78"/>
      <c r="G18" s="78"/>
      <c r="H18" s="46"/>
      <c r="I18" s="96"/>
      <c r="J18" s="32"/>
      <c r="P18" s="6">
        <v>63.74</v>
      </c>
    </row>
    <row r="19" spans="1:20" ht="29.25" customHeight="1" x14ac:dyDescent="0.2">
      <c r="A19" s="9"/>
      <c r="B19" s="12"/>
      <c r="C19" s="11"/>
      <c r="D19" s="11"/>
      <c r="E19" s="11"/>
      <c r="F19" s="11"/>
      <c r="G19" s="11">
        <f>D19+E19-F19</f>
        <v>0</v>
      </c>
      <c r="H19" s="20"/>
      <c r="I19" s="96"/>
      <c r="J19" s="32"/>
      <c r="P19" s="6">
        <v>32.17</v>
      </c>
    </row>
    <row r="20" spans="1:20" ht="23.25" customHeight="1" x14ac:dyDescent="0.2">
      <c r="A20" s="9" t="s">
        <v>41</v>
      </c>
      <c r="B20" s="12" t="s">
        <v>42</v>
      </c>
      <c r="C20" s="11">
        <v>0</v>
      </c>
      <c r="D20" s="26">
        <v>1800</v>
      </c>
      <c r="E20" s="26"/>
      <c r="F20" s="26">
        <v>100</v>
      </c>
      <c r="G20" s="26">
        <f>D20+E20-F20</f>
        <v>1700</v>
      </c>
      <c r="H20" s="20"/>
      <c r="I20" s="96">
        <f>G20</f>
        <v>1700</v>
      </c>
      <c r="J20" s="32"/>
      <c r="P20" s="6">
        <v>30.17</v>
      </c>
    </row>
    <row r="21" spans="1:20" ht="23.25" customHeight="1" x14ac:dyDescent="0.2">
      <c r="A21" s="9" t="s">
        <v>43</v>
      </c>
      <c r="B21" s="12" t="s">
        <v>44</v>
      </c>
      <c r="C21" s="11">
        <v>0</v>
      </c>
      <c r="D21" s="26">
        <v>100</v>
      </c>
      <c r="E21" s="26"/>
      <c r="F21" s="26"/>
      <c r="G21" s="26">
        <f>D21+E21-F21</f>
        <v>100</v>
      </c>
      <c r="H21" s="20"/>
      <c r="I21" s="96">
        <f>G21</f>
        <v>100</v>
      </c>
      <c r="J21" s="148"/>
      <c r="P21" s="6">
        <f>SUM(P17:P20)</f>
        <v>158.79000000000002</v>
      </c>
      <c r="T21" s="6">
        <f>K21+L21+M21+N21+O21+P21+Q21+R21+S21</f>
        <v>158.79000000000002</v>
      </c>
    </row>
    <row r="22" spans="1:20" ht="39.75" customHeight="1" x14ac:dyDescent="0.2">
      <c r="A22" s="9" t="s">
        <v>25</v>
      </c>
      <c r="B22" s="13" t="s">
        <v>45</v>
      </c>
      <c r="C22" s="173">
        <v>10953.86</v>
      </c>
      <c r="D22" s="174">
        <v>15000</v>
      </c>
      <c r="E22" s="28" t="s">
        <v>102</v>
      </c>
      <c r="F22" s="171">
        <f>D22-G22</f>
        <v>4047</v>
      </c>
      <c r="G22" s="172">
        <v>10953</v>
      </c>
      <c r="H22" s="20"/>
      <c r="I22" s="137">
        <f>C22+G22</f>
        <v>21906.86</v>
      </c>
      <c r="J22" s="147"/>
      <c r="P22" s="6">
        <f>K22+L22+M22+N22+O22</f>
        <v>0</v>
      </c>
    </row>
    <row r="23" spans="1:20" ht="39.75" customHeight="1" x14ac:dyDescent="0.2">
      <c r="A23" s="73" t="s">
        <v>26</v>
      </c>
      <c r="B23" s="66" t="s">
        <v>46</v>
      </c>
      <c r="C23" s="75"/>
      <c r="D23" s="140">
        <v>5000</v>
      </c>
      <c r="E23" s="42"/>
      <c r="F23" s="42">
        <v>4980</v>
      </c>
      <c r="G23" s="42">
        <f>D23+E23-F23</f>
        <v>20</v>
      </c>
      <c r="H23" s="43"/>
      <c r="I23" s="96">
        <f>G23</f>
        <v>20</v>
      </c>
      <c r="J23" s="147"/>
      <c r="K23"/>
      <c r="L23" s="30"/>
      <c r="P23" s="6">
        <f>K23+L23+M23+N23+O23</f>
        <v>0</v>
      </c>
    </row>
    <row r="24" spans="1:20" ht="39.75" customHeight="1" thickBot="1" x14ac:dyDescent="0.25">
      <c r="A24" s="111" t="s">
        <v>77</v>
      </c>
      <c r="B24" s="112" t="s">
        <v>78</v>
      </c>
      <c r="C24" s="113"/>
      <c r="D24" s="113">
        <v>11500</v>
      </c>
      <c r="E24" s="156"/>
      <c r="F24" s="113">
        <v>11000</v>
      </c>
      <c r="G24" s="113">
        <f>D24+E24-F24</f>
        <v>500</v>
      </c>
      <c r="H24" s="114"/>
      <c r="I24" s="96">
        <f>G24</f>
        <v>500</v>
      </c>
      <c r="J24" s="32"/>
      <c r="P24" s="6">
        <f>SUM(P17:P21)</f>
        <v>317.58000000000004</v>
      </c>
    </row>
    <row r="25" spans="1:20" ht="42" customHeight="1" thickBot="1" x14ac:dyDescent="0.25">
      <c r="A25" s="79"/>
      <c r="B25" s="86" t="s">
        <v>6</v>
      </c>
      <c r="C25" s="50">
        <f>SUM(C20:C24)</f>
        <v>10953.86</v>
      </c>
      <c r="D25" s="50">
        <f>SUM(D20:D24)</f>
        <v>33400</v>
      </c>
      <c r="E25" s="50">
        <f>SUM(E20:E24)</f>
        <v>0</v>
      </c>
      <c r="F25" s="50">
        <f>SUM(F20:F24)</f>
        <v>20127</v>
      </c>
      <c r="G25" s="50">
        <f>SUM(G20:G24)</f>
        <v>13273</v>
      </c>
      <c r="H25" s="51"/>
      <c r="I25" s="97">
        <f>SUM(I20:I24)</f>
        <v>24226.86</v>
      </c>
      <c r="J25" s="32"/>
      <c r="P25" s="6">
        <f>K25+L25+M25+N25+O25</f>
        <v>0</v>
      </c>
    </row>
    <row r="26" spans="1:20" ht="32.25" customHeight="1" x14ac:dyDescent="0.2">
      <c r="A26" s="76"/>
      <c r="B26" s="84"/>
      <c r="C26" s="135"/>
      <c r="D26" s="85"/>
      <c r="E26" s="85"/>
      <c r="F26" s="85"/>
      <c r="G26" s="85"/>
      <c r="H26" s="46"/>
      <c r="I26" s="96"/>
      <c r="J26" s="32"/>
      <c r="P26" s="6">
        <f>K26+L26+M26+N26+O26</f>
        <v>0</v>
      </c>
    </row>
    <row r="27" spans="1:20" ht="29.25" customHeight="1" x14ac:dyDescent="0.2">
      <c r="A27" s="9"/>
      <c r="B27" s="15" t="s">
        <v>17</v>
      </c>
      <c r="C27" s="16"/>
      <c r="D27" s="27"/>
      <c r="E27" s="27"/>
      <c r="F27" s="27"/>
      <c r="G27" s="26">
        <f>D27+E27-F27</f>
        <v>0</v>
      </c>
      <c r="H27" s="20"/>
      <c r="I27" s="96"/>
      <c r="J27" s="32"/>
      <c r="P27" s="6">
        <f>K27+L27+M27+N27+O27</f>
        <v>0</v>
      </c>
    </row>
    <row r="28" spans="1:20" ht="29.25" customHeight="1" x14ac:dyDescent="0.2">
      <c r="A28" s="9"/>
      <c r="B28" s="12"/>
      <c r="C28" s="16"/>
      <c r="D28" s="16"/>
      <c r="E28" s="16"/>
      <c r="F28" s="16"/>
      <c r="G28" s="11">
        <f>D28+E28-F28</f>
        <v>0</v>
      </c>
      <c r="H28" s="20"/>
      <c r="I28" s="96"/>
      <c r="J28" s="32"/>
      <c r="P28" s="6">
        <f>K28+L28+M28+N28+O28</f>
        <v>0</v>
      </c>
    </row>
    <row r="29" spans="1:20" ht="29.25" customHeight="1" x14ac:dyDescent="0.2">
      <c r="A29" s="9" t="s">
        <v>97</v>
      </c>
      <c r="B29" s="12" t="s">
        <v>47</v>
      </c>
      <c r="C29" s="28"/>
      <c r="D29" s="122">
        <v>1000</v>
      </c>
      <c r="E29" s="122">
        <v>1000</v>
      </c>
      <c r="F29" s="122">
        <v>0</v>
      </c>
      <c r="G29" s="122">
        <f>D29+E29</f>
        <v>2000</v>
      </c>
      <c r="H29" s="123"/>
      <c r="I29" s="124">
        <f>G29</f>
        <v>2000</v>
      </c>
      <c r="J29" s="32"/>
      <c r="P29" s="6">
        <f>K29+L29+M29+N29+O29</f>
        <v>0</v>
      </c>
    </row>
    <row r="30" spans="1:20" ht="29.25" customHeight="1" thickBot="1" x14ac:dyDescent="0.25">
      <c r="A30" s="73" t="s">
        <v>98</v>
      </c>
      <c r="B30" s="41" t="s">
        <v>48</v>
      </c>
      <c r="C30" s="87">
        <v>0</v>
      </c>
      <c r="D30" s="125">
        <v>2300</v>
      </c>
      <c r="E30" s="125"/>
      <c r="F30" s="125">
        <v>2300</v>
      </c>
      <c r="G30" s="125">
        <f>D30+E30-F30</f>
        <v>0</v>
      </c>
      <c r="H30" s="126"/>
      <c r="I30" s="124">
        <f>G30</f>
        <v>0</v>
      </c>
      <c r="J30" s="32"/>
      <c r="P30" s="6">
        <f>K30+L30+M30+N30+O30</f>
        <v>0</v>
      </c>
    </row>
    <row r="31" spans="1:20" ht="29.25" customHeight="1" thickBot="1" x14ac:dyDescent="0.25">
      <c r="A31" s="79"/>
      <c r="B31" s="49" t="s">
        <v>7</v>
      </c>
      <c r="C31" s="90">
        <f>SUM(C29:C30)</f>
        <v>0</v>
      </c>
      <c r="D31" s="130">
        <f>SUM(D29:D30)</f>
        <v>3300</v>
      </c>
      <c r="E31" s="130">
        <f>SUM(E28:E30)</f>
        <v>1000</v>
      </c>
      <c r="F31" s="130">
        <f>SUM(F29:F30)</f>
        <v>2300</v>
      </c>
      <c r="G31" s="129">
        <f>SUM(G29:G30)</f>
        <v>2000</v>
      </c>
      <c r="H31" s="131"/>
      <c r="I31" s="132">
        <f>SUM(I29:I30)</f>
        <v>2000</v>
      </c>
      <c r="J31" s="32"/>
      <c r="P31" s="6">
        <f>K31+L31+M31+N31+O31</f>
        <v>0</v>
      </c>
    </row>
    <row r="32" spans="1:20" ht="29.25" customHeight="1" x14ac:dyDescent="0.2">
      <c r="A32" s="76"/>
      <c r="B32" s="55"/>
      <c r="C32" s="88"/>
      <c r="D32" s="88"/>
      <c r="E32" s="89"/>
      <c r="F32" s="88"/>
      <c r="G32" s="78"/>
      <c r="H32" s="46"/>
      <c r="I32" s="96"/>
      <c r="J32" s="32"/>
      <c r="P32" s="6">
        <f>K32+L32+M32+N32+O32</f>
        <v>0</v>
      </c>
    </row>
    <row r="33" spans="1:16" ht="29.25" customHeight="1" x14ac:dyDescent="0.2">
      <c r="A33" s="9"/>
      <c r="B33" s="12"/>
      <c r="C33" s="16"/>
      <c r="D33" s="16"/>
      <c r="E33" s="17"/>
      <c r="F33" s="16"/>
      <c r="G33" s="17"/>
      <c r="H33" s="20"/>
      <c r="I33" s="96"/>
      <c r="J33" s="32"/>
      <c r="P33" s="6">
        <f>K33+L33+M33+N33+O33</f>
        <v>0</v>
      </c>
    </row>
    <row r="34" spans="1:16" ht="29.25" customHeight="1" x14ac:dyDescent="0.2">
      <c r="A34" s="9"/>
      <c r="B34" s="12"/>
      <c r="C34" s="16"/>
      <c r="D34" s="16"/>
      <c r="E34" s="16"/>
      <c r="F34" s="16"/>
      <c r="G34" s="16"/>
      <c r="H34" s="20"/>
      <c r="I34" s="96"/>
      <c r="J34" s="32"/>
      <c r="P34" s="6">
        <f>K34+L34+M34+N34+O34</f>
        <v>0</v>
      </c>
    </row>
    <row r="35" spans="1:16" ht="29.25" customHeight="1" x14ac:dyDescent="0.2">
      <c r="A35" s="9"/>
      <c r="B35" s="12" t="s">
        <v>16</v>
      </c>
      <c r="C35" s="16"/>
      <c r="D35" s="16"/>
      <c r="E35" s="16"/>
      <c r="F35" s="16"/>
      <c r="G35" s="16"/>
      <c r="H35" s="20"/>
      <c r="I35" s="96"/>
      <c r="P35" s="6">
        <f>K35+L35+M35+N35+O35</f>
        <v>0</v>
      </c>
    </row>
    <row r="36" spans="1:16" ht="29.25" customHeight="1" x14ac:dyDescent="0.2">
      <c r="A36" s="9"/>
      <c r="B36" s="12" t="s">
        <v>103</v>
      </c>
      <c r="C36" s="16"/>
      <c r="D36" s="134">
        <f>D7</f>
        <v>0</v>
      </c>
      <c r="E36" s="16"/>
      <c r="F36" s="27">
        <f>F7</f>
        <v>0</v>
      </c>
      <c r="G36" s="134">
        <f>G7</f>
        <v>0</v>
      </c>
      <c r="H36" s="20"/>
      <c r="I36" s="139">
        <f>I7</f>
        <v>27034</v>
      </c>
      <c r="J36" s="32"/>
      <c r="P36" s="6">
        <f>K36+L36+M36+N36+O36</f>
        <v>0</v>
      </c>
    </row>
    <row r="37" spans="1:16" ht="29.25" customHeight="1" x14ac:dyDescent="0.2">
      <c r="A37" s="9"/>
      <c r="B37" s="12" t="s">
        <v>9</v>
      </c>
      <c r="C37" s="16"/>
      <c r="D37" s="134"/>
      <c r="E37" s="16"/>
      <c r="F37" s="27"/>
      <c r="G37" s="134"/>
      <c r="H37" s="20"/>
      <c r="I37" s="96"/>
      <c r="J37" s="32"/>
      <c r="P37" s="6">
        <f>K37+L37+M37+N37+O37</f>
        <v>0</v>
      </c>
    </row>
    <row r="38" spans="1:16" ht="29.25" customHeight="1" x14ac:dyDescent="0.2">
      <c r="A38" s="9"/>
      <c r="B38" s="12" t="s">
        <v>5</v>
      </c>
      <c r="C38" s="26">
        <f>C17</f>
        <v>0</v>
      </c>
      <c r="D38" s="26">
        <f>D17</f>
        <v>10000</v>
      </c>
      <c r="E38" s="26">
        <f>E17</f>
        <v>0</v>
      </c>
      <c r="F38" s="26">
        <f>F17</f>
        <v>10000</v>
      </c>
      <c r="G38" s="26">
        <f>G17</f>
        <v>0</v>
      </c>
      <c r="H38" s="26">
        <f>H17</f>
        <v>0</v>
      </c>
      <c r="I38" s="26">
        <f>I17</f>
        <v>0</v>
      </c>
      <c r="J38" s="32"/>
      <c r="P38" s="6">
        <f>K38+L38+M38+N38+O38</f>
        <v>0</v>
      </c>
    </row>
    <row r="39" spans="1:16" ht="29.25" customHeight="1" x14ac:dyDescent="0.2">
      <c r="A39" s="9"/>
      <c r="B39" s="12" t="s">
        <v>10</v>
      </c>
      <c r="C39" s="26">
        <f t="shared" ref="C39:I39" si="0">C25</f>
        <v>10953.86</v>
      </c>
      <c r="D39" s="26">
        <f>D25</f>
        <v>33400</v>
      </c>
      <c r="E39" s="26">
        <f>E25</f>
        <v>0</v>
      </c>
      <c r="F39" s="26">
        <f t="shared" si="0"/>
        <v>20127</v>
      </c>
      <c r="G39" s="26">
        <f t="shared" si="0"/>
        <v>13273</v>
      </c>
      <c r="H39" s="26">
        <f t="shared" si="0"/>
        <v>0</v>
      </c>
      <c r="I39" s="26">
        <f t="shared" si="0"/>
        <v>24226.86</v>
      </c>
      <c r="J39" s="32"/>
      <c r="P39" s="6">
        <f>K39+L39+M39+N39+O39</f>
        <v>0</v>
      </c>
    </row>
    <row r="40" spans="1:16" ht="12.75" x14ac:dyDescent="0.2">
      <c r="A40" s="9"/>
      <c r="B40" s="12" t="s">
        <v>11</v>
      </c>
      <c r="C40" s="26"/>
      <c r="D40" s="26"/>
      <c r="E40" s="26"/>
      <c r="F40" s="26"/>
      <c r="G40" s="26"/>
      <c r="H40" s="20"/>
      <c r="I40" s="96"/>
      <c r="J40" s="32"/>
      <c r="P40" s="6">
        <f>K40+L40+M40+N40+O40</f>
        <v>0</v>
      </c>
    </row>
    <row r="41" spans="1:16" ht="29.25" customHeight="1" x14ac:dyDescent="0.2">
      <c r="A41" s="9"/>
      <c r="B41" s="12" t="s">
        <v>8</v>
      </c>
      <c r="C41" s="26"/>
      <c r="D41" s="26"/>
      <c r="E41" s="26"/>
      <c r="F41" s="26"/>
      <c r="G41" s="26"/>
      <c r="H41" s="20"/>
      <c r="I41" s="96"/>
      <c r="J41" s="32"/>
      <c r="P41" s="6">
        <f>K41+L41+M41+N41+O41</f>
        <v>0</v>
      </c>
    </row>
    <row r="42" spans="1:16" ht="29.25" customHeight="1" x14ac:dyDescent="0.2">
      <c r="A42" s="9"/>
      <c r="B42" s="12" t="s">
        <v>12</v>
      </c>
      <c r="C42" s="26">
        <f t="shared" ref="C42:I42" si="1">C31</f>
        <v>0</v>
      </c>
      <c r="D42" s="26">
        <f t="shared" si="1"/>
        <v>3300</v>
      </c>
      <c r="E42" s="26">
        <f t="shared" si="1"/>
        <v>1000</v>
      </c>
      <c r="F42" s="26">
        <f t="shared" si="1"/>
        <v>2300</v>
      </c>
      <c r="G42" s="26">
        <f t="shared" si="1"/>
        <v>2000</v>
      </c>
      <c r="H42" s="26">
        <f t="shared" si="1"/>
        <v>0</v>
      </c>
      <c r="I42" s="26">
        <f t="shared" si="1"/>
        <v>2000</v>
      </c>
      <c r="J42" s="32"/>
      <c r="P42" s="6">
        <f>K42+L42+M42+N42+O42</f>
        <v>0</v>
      </c>
    </row>
    <row r="43" spans="1:16" ht="13.5" thickBot="1" x14ac:dyDescent="0.25">
      <c r="A43" s="40"/>
      <c r="B43" s="41" t="s">
        <v>13</v>
      </c>
      <c r="C43" s="42"/>
      <c r="D43" s="42">
        <f>D5</f>
        <v>3000</v>
      </c>
      <c r="E43" s="42">
        <f>G43-D43</f>
        <v>24034</v>
      </c>
      <c r="G43" s="42">
        <f>G5</f>
        <v>27034</v>
      </c>
      <c r="H43" s="43"/>
      <c r="I43" s="42">
        <f>G5</f>
        <v>27034</v>
      </c>
      <c r="J43" s="44"/>
      <c r="K43" s="34"/>
      <c r="P43" s="6">
        <f>K43+L43+M43+N43+O43</f>
        <v>0</v>
      </c>
    </row>
    <row r="44" spans="1:16" ht="29.25" customHeight="1" thickBot="1" x14ac:dyDescent="0.25">
      <c r="A44" s="48"/>
      <c r="B44" s="49" t="s">
        <v>14</v>
      </c>
      <c r="C44" s="50">
        <f>SUM(C35:C43)</f>
        <v>10953.86</v>
      </c>
      <c r="D44" s="50">
        <f>D37+D38+D39+D40+D41+D42+D43</f>
        <v>49700</v>
      </c>
      <c r="E44" s="50">
        <f>E37+E38+E39+E40+E41+E42+E43</f>
        <v>25034</v>
      </c>
      <c r="F44" s="50">
        <f>F37+F38+F39+F40+F41+F42+F43</f>
        <v>32427</v>
      </c>
      <c r="G44" s="50">
        <f>G37+G38+G39+G42+G43</f>
        <v>42307</v>
      </c>
      <c r="H44" s="51"/>
      <c r="I44" s="95">
        <f>SUM(I37:I43)</f>
        <v>53260.86</v>
      </c>
      <c r="J44" s="52"/>
      <c r="K44" s="39"/>
      <c r="P44" s="6">
        <f>K44+L44+M44+N44+O44</f>
        <v>0</v>
      </c>
    </row>
    <row r="45" spans="1:16" ht="29.25" customHeight="1" x14ac:dyDescent="0.2">
      <c r="A45" s="45"/>
      <c r="B45" s="36"/>
      <c r="C45" s="37"/>
      <c r="D45" s="29"/>
      <c r="G45" s="30"/>
      <c r="J45" s="47"/>
      <c r="K45" s="36"/>
    </row>
    <row r="46" spans="1:16" ht="29.25" customHeight="1" x14ac:dyDescent="0.2">
      <c r="A46" s="160"/>
      <c r="B46" s="161"/>
      <c r="D46" s="29"/>
      <c r="H46" s="20"/>
      <c r="I46" s="96"/>
      <c r="J46" s="32"/>
    </row>
    <row r="47" spans="1:16" ht="29.25" customHeight="1" x14ac:dyDescent="0.2">
      <c r="A47" s="160"/>
      <c r="B47" s="161"/>
      <c r="D47" s="30"/>
      <c r="H47" s="20"/>
      <c r="I47" s="96"/>
      <c r="J47" s="32"/>
    </row>
    <row r="48" spans="1:16" ht="29.25" customHeight="1" x14ac:dyDescent="0.2">
      <c r="A48" s="160"/>
      <c r="B48" s="161"/>
      <c r="H48" s="20"/>
      <c r="I48" s="96"/>
      <c r="J48" s="32"/>
    </row>
    <row r="49" spans="2:10" ht="29.25" customHeight="1" x14ac:dyDescent="0.2">
      <c r="B49" s="149"/>
      <c r="H49" s="20"/>
      <c r="I49" s="96"/>
      <c r="J49" s="32"/>
    </row>
    <row r="50" spans="2:10" ht="29.25" customHeight="1" x14ac:dyDescent="0.2">
      <c r="H50" s="20"/>
      <c r="I50" s="96"/>
      <c r="J50" s="32"/>
    </row>
    <row r="51" spans="2:10" ht="29.25" customHeight="1" x14ac:dyDescent="0.2">
      <c r="H51" s="20"/>
      <c r="I51" s="96"/>
      <c r="J51" s="32"/>
    </row>
    <row r="52" spans="2:10" ht="29.25" customHeight="1" x14ac:dyDescent="0.2">
      <c r="H52" s="20"/>
      <c r="I52" s="96"/>
      <c r="J52" s="32"/>
    </row>
    <row r="53" spans="2:10" ht="29.25" customHeight="1" x14ac:dyDescent="0.2">
      <c r="H53" s="20"/>
      <c r="I53" s="96"/>
      <c r="J53" s="32"/>
    </row>
    <row r="54" spans="2:10" ht="29.25" customHeight="1" x14ac:dyDescent="0.2">
      <c r="H54" s="20"/>
      <c r="I54" s="96"/>
      <c r="J54" s="32"/>
    </row>
    <row r="55" spans="2:10" ht="29.25" customHeight="1" x14ac:dyDescent="0.2">
      <c r="H55" s="20"/>
      <c r="I55" s="96"/>
      <c r="J55" s="32"/>
    </row>
    <row r="56" spans="2:10" ht="29.25" customHeight="1" x14ac:dyDescent="0.2">
      <c r="H56" s="20"/>
      <c r="I56" s="96"/>
      <c r="J56" s="32"/>
    </row>
    <row r="57" spans="2:10" ht="12.75" x14ac:dyDescent="0.2">
      <c r="H57" s="20"/>
      <c r="I57" s="96"/>
      <c r="J57" s="32"/>
    </row>
    <row r="58" spans="2:10" ht="29.25" customHeight="1" x14ac:dyDescent="0.2">
      <c r="H58" s="20"/>
      <c r="I58" s="96"/>
      <c r="J58" s="32"/>
    </row>
    <row r="59" spans="2:10" ht="29.25" customHeight="1" x14ac:dyDescent="0.2">
      <c r="H59" s="20"/>
      <c r="I59" s="96"/>
      <c r="J59" s="32"/>
    </row>
    <row r="60" spans="2:10" ht="29.25" customHeight="1" x14ac:dyDescent="0.2">
      <c r="H60" s="20"/>
      <c r="I60" s="96"/>
      <c r="J60" s="32"/>
    </row>
    <row r="61" spans="2:10" ht="29.25" customHeight="1" x14ac:dyDescent="0.2">
      <c r="H61" s="20"/>
      <c r="I61" s="96"/>
      <c r="J61" s="32"/>
    </row>
    <row r="62" spans="2:10" ht="29.25" customHeight="1" x14ac:dyDescent="0.2">
      <c r="H62" s="20"/>
      <c r="I62" s="96"/>
      <c r="J62" s="32"/>
    </row>
    <row r="63" spans="2:10" ht="29.25" customHeight="1" x14ac:dyDescent="0.2">
      <c r="H63" s="20"/>
      <c r="I63" s="96"/>
      <c r="J63" s="32"/>
    </row>
  </sheetData>
  <mergeCells count="1">
    <mergeCell ref="E3:F3"/>
  </mergeCells>
  <phoneticPr fontId="0" type="noConversion"/>
  <printOptions horizontalCentered="1" gridLines="1"/>
  <pageMargins left="0.59055118110236227" right="0.59055118110236227" top="0.78740157480314965" bottom="0.78740157480314965" header="0.51181102362204722" footer="0.51181102362204722"/>
  <pageSetup paperSize="9" scale="80" orientation="landscape" horizontalDpi="300" verticalDpi="300" r:id="rId1"/>
  <headerFooter alignWithMargins="0">
    <oddHeader xml:space="preserve">&amp;L&amp;"Arial,Grassetto"&amp;12DOMINIO COLLETTIVO DI COLLE LUNGO&amp;"Arial,Normale" Regione Lazio - Casaprota - RI   02030 -  Cod. fisc. 80016920573&amp;C&amp;"Arial,Grassetto"&amp;16 &amp;"Arial,Normale"&amp;10 
</oddHeader>
    <oddFooter>&amp;L Dominio Colletivo di Colle lungo - Preventivo 2019 - Entrata &amp;C
&amp;R&amp;P
&amp;D</oddFoot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view="pageLayout" topLeftCell="B1" zoomScaleNormal="100" workbookViewId="0">
      <selection activeCell="H9" sqref="H9"/>
    </sheetView>
  </sheetViews>
  <sheetFormatPr defaultColWidth="18.85546875" defaultRowHeight="24.75" customHeight="1" x14ac:dyDescent="0.2"/>
  <cols>
    <col min="1" max="1" width="11.85546875" style="4" customWidth="1"/>
    <col min="2" max="2" width="33.5703125" style="12" customWidth="1"/>
    <col min="3" max="3" width="8.85546875" style="6" customWidth="1"/>
    <col min="4" max="4" width="13.28515625" style="59" customWidth="1"/>
    <col min="5" max="5" width="11.28515625" style="54" bestFit="1" customWidth="1"/>
    <col min="6" max="6" width="11.28515625" style="59" customWidth="1"/>
    <col min="7" max="7" width="12.7109375" style="54" customWidth="1"/>
    <col min="8" max="8" width="12.28515625" style="59" customWidth="1"/>
    <col min="9" max="9" width="24.28515625" style="6" customWidth="1"/>
    <col min="10" max="10" width="18.42578125" style="6" customWidth="1"/>
    <col min="11" max="11" width="12" style="6" customWidth="1"/>
    <col min="12" max="12" width="12.7109375" style="6" customWidth="1"/>
    <col min="13" max="16384" width="18.85546875" style="6"/>
  </cols>
  <sheetData>
    <row r="1" spans="1:18" ht="24.75" customHeight="1" x14ac:dyDescent="0.2">
      <c r="A1" s="179" t="s">
        <v>107</v>
      </c>
      <c r="B1" s="180"/>
      <c r="C1" s="180"/>
      <c r="D1" s="180"/>
      <c r="E1" s="180"/>
      <c r="F1" s="180"/>
      <c r="G1" s="181"/>
    </row>
    <row r="2" spans="1:18" ht="24.75" customHeight="1" x14ac:dyDescent="0.2">
      <c r="A2" s="101"/>
      <c r="B2" s="106" t="s">
        <v>65</v>
      </c>
      <c r="C2" s="102"/>
      <c r="D2" s="102"/>
      <c r="E2" s="102"/>
      <c r="F2" s="102"/>
      <c r="G2" s="103"/>
    </row>
    <row r="3" spans="1:18" s="2" customFormat="1" ht="39" customHeight="1" x14ac:dyDescent="0.2">
      <c r="A3" s="1" t="s">
        <v>0</v>
      </c>
      <c r="B3" s="2" t="s">
        <v>21</v>
      </c>
      <c r="C3" s="2" t="s">
        <v>20</v>
      </c>
      <c r="D3" s="175" t="s">
        <v>104</v>
      </c>
      <c r="E3" s="178" t="s">
        <v>22</v>
      </c>
      <c r="F3" s="178"/>
      <c r="G3" s="57" t="s">
        <v>106</v>
      </c>
      <c r="H3" s="57" t="s">
        <v>31</v>
      </c>
      <c r="I3" s="3"/>
      <c r="J3" s="3"/>
      <c r="Q3" s="2" t="s">
        <v>75</v>
      </c>
      <c r="R3" s="2" t="s">
        <v>76</v>
      </c>
    </row>
    <row r="4" spans="1:18" s="2" customFormat="1" ht="13.5" customHeight="1" x14ac:dyDescent="0.2">
      <c r="A4" s="4"/>
      <c r="D4" s="58"/>
      <c r="E4" s="58" t="s">
        <v>1</v>
      </c>
      <c r="F4" s="58" t="s">
        <v>2</v>
      </c>
      <c r="G4" s="58"/>
      <c r="H4" s="58"/>
    </row>
    <row r="5" spans="1:18" ht="18.75" customHeight="1" x14ac:dyDescent="0.2">
      <c r="B5" s="2" t="s">
        <v>23</v>
      </c>
    </row>
    <row r="6" spans="1:18" ht="24.75" customHeight="1" x14ac:dyDescent="0.2">
      <c r="B6" s="14" t="s">
        <v>24</v>
      </c>
    </row>
    <row r="7" spans="1:18" ht="24.75" customHeight="1" x14ac:dyDescent="0.2">
      <c r="B7" s="14" t="s">
        <v>49</v>
      </c>
      <c r="D7" s="59">
        <v>0</v>
      </c>
      <c r="J7" s="30"/>
    </row>
    <row r="8" spans="1:18" ht="24.75" customHeight="1" x14ac:dyDescent="0.2">
      <c r="A8" s="4" t="s">
        <v>66</v>
      </c>
      <c r="B8" s="13" t="s">
        <v>50</v>
      </c>
      <c r="D8" s="59">
        <f>500-50</f>
        <v>450</v>
      </c>
      <c r="F8" s="59">
        <v>350</v>
      </c>
      <c r="G8" s="54">
        <f>D8-F8</f>
        <v>100</v>
      </c>
      <c r="H8" s="59">
        <f>G8</f>
        <v>100</v>
      </c>
    </row>
    <row r="9" spans="1:18" ht="24.75" customHeight="1" x14ac:dyDescent="0.2">
      <c r="A9" s="4" t="s">
        <v>67</v>
      </c>
      <c r="B9" s="13" t="s">
        <v>51</v>
      </c>
      <c r="D9" s="59">
        <v>850</v>
      </c>
      <c r="E9" s="59"/>
      <c r="F9" s="59">
        <v>250</v>
      </c>
      <c r="G9" s="54">
        <f>D9-F9</f>
        <v>600</v>
      </c>
      <c r="H9" s="59">
        <f>G9</f>
        <v>600</v>
      </c>
      <c r="I9" s="149"/>
      <c r="J9" s="109"/>
      <c r="Q9" s="6">
        <f>K9+L9+M9+N9+O9+P9</f>
        <v>0</v>
      </c>
      <c r="R9" s="110">
        <f>G9-Q9</f>
        <v>600</v>
      </c>
    </row>
    <row r="10" spans="1:18" ht="24.75" customHeight="1" thickBot="1" x14ac:dyDescent="0.25">
      <c r="A10" s="4" t="s">
        <v>68</v>
      </c>
      <c r="B10" s="66" t="s">
        <v>52</v>
      </c>
      <c r="C10" s="34"/>
      <c r="D10" s="60">
        <v>500</v>
      </c>
      <c r="E10" s="61"/>
      <c r="F10" s="60">
        <v>350</v>
      </c>
      <c r="G10" s="54">
        <f>D10+E10-F10</f>
        <v>150</v>
      </c>
      <c r="H10" s="60">
        <f>G10</f>
        <v>150</v>
      </c>
      <c r="I10" s="149"/>
    </row>
    <row r="11" spans="1:18" ht="24.75" customHeight="1" thickBot="1" x14ac:dyDescent="0.25">
      <c r="A11" s="33"/>
      <c r="B11" s="116" t="s">
        <v>53</v>
      </c>
      <c r="C11" s="68"/>
      <c r="D11" s="62">
        <f>SUM(D8:D10)</f>
        <v>1800</v>
      </c>
      <c r="E11" s="62">
        <f t="shared" ref="E11:H11" si="0">SUM(E8:E10)</f>
        <v>0</v>
      </c>
      <c r="F11" s="62">
        <f t="shared" si="0"/>
        <v>950</v>
      </c>
      <c r="G11" s="62">
        <f t="shared" si="0"/>
        <v>850</v>
      </c>
      <c r="H11" s="62">
        <f t="shared" si="0"/>
        <v>850</v>
      </c>
      <c r="I11" s="105"/>
    </row>
    <row r="12" spans="1:18" ht="24.75" customHeight="1" x14ac:dyDescent="0.2">
      <c r="B12" s="82" t="s">
        <v>54</v>
      </c>
      <c r="C12" s="36"/>
      <c r="D12" s="64"/>
      <c r="E12" s="65"/>
      <c r="F12" s="64"/>
      <c r="G12" s="65">
        <f>D12+E12-F12</f>
        <v>0</v>
      </c>
      <c r="H12" s="64"/>
    </row>
    <row r="13" spans="1:18" ht="49.15" customHeight="1" x14ac:dyDescent="0.2">
      <c r="A13" s="4" t="s">
        <v>69</v>
      </c>
      <c r="B13" s="66" t="s">
        <v>51</v>
      </c>
      <c r="C13" s="69"/>
      <c r="D13" s="141">
        <v>1600</v>
      </c>
      <c r="E13" s="61">
        <v>6890</v>
      </c>
      <c r="F13" s="60"/>
      <c r="G13" s="61">
        <f>D13+E13</f>
        <v>8490</v>
      </c>
      <c r="H13" s="60">
        <f>G13</f>
        <v>8490</v>
      </c>
      <c r="I13" s="152"/>
      <c r="J13" s="109"/>
      <c r="Q13" s="6">
        <f>K13+L13+M13+N13+O13+P13</f>
        <v>0</v>
      </c>
      <c r="R13" s="110">
        <f>G13-Q13</f>
        <v>8490</v>
      </c>
    </row>
    <row r="14" spans="1:18" ht="26.25" customHeight="1" thickBot="1" x14ac:dyDescent="0.25">
      <c r="A14" s="33" t="s">
        <v>79</v>
      </c>
      <c r="B14" s="91" t="str">
        <f>B10</f>
        <v>IMPOSTE E TASSE</v>
      </c>
      <c r="C14" s="92"/>
      <c r="D14" s="93">
        <v>200</v>
      </c>
      <c r="E14" s="94">
        <v>100</v>
      </c>
      <c r="F14" s="93"/>
      <c r="G14" s="61">
        <f>D14+E14</f>
        <v>300</v>
      </c>
      <c r="H14" s="60">
        <f>G14</f>
        <v>300</v>
      </c>
      <c r="I14" s="21"/>
      <c r="J14" s="109"/>
      <c r="R14" s="110"/>
    </row>
    <row r="15" spans="1:18" ht="23.25" customHeight="1" thickBot="1" x14ac:dyDescent="0.25">
      <c r="A15" s="33"/>
      <c r="B15" s="116" t="s">
        <v>55</v>
      </c>
      <c r="C15" s="71">
        <f>SUM(C13:C13)</f>
        <v>0</v>
      </c>
      <c r="D15" s="62">
        <f>D13+D14</f>
        <v>1800</v>
      </c>
      <c r="E15" s="62">
        <f t="shared" ref="E15:H15" si="1">E13+E14</f>
        <v>6990</v>
      </c>
      <c r="F15" s="62">
        <f t="shared" si="1"/>
        <v>0</v>
      </c>
      <c r="G15" s="62">
        <f t="shared" si="1"/>
        <v>8790</v>
      </c>
      <c r="H15" s="62">
        <f t="shared" si="1"/>
        <v>8790</v>
      </c>
      <c r="I15" s="105"/>
    </row>
    <row r="16" spans="1:18" ht="38.25" customHeight="1" thickBot="1" x14ac:dyDescent="0.25">
      <c r="B16" s="82" t="s">
        <v>80</v>
      </c>
      <c r="C16" s="70"/>
      <c r="D16" s="64"/>
      <c r="E16" s="64"/>
      <c r="F16" s="64"/>
      <c r="G16" s="64"/>
      <c r="H16" s="64"/>
      <c r="I16" s="104"/>
    </row>
    <row r="17" spans="1:10" ht="29.25" customHeight="1" thickBot="1" x14ac:dyDescent="0.25">
      <c r="A17" s="4" t="s">
        <v>70</v>
      </c>
      <c r="B17" s="66" t="s">
        <v>51</v>
      </c>
      <c r="C17" s="35"/>
      <c r="D17" s="60">
        <v>12000</v>
      </c>
      <c r="E17" s="141"/>
      <c r="F17" s="62">
        <v>10000</v>
      </c>
      <c r="G17" s="60">
        <f>D17+E17-F17</f>
        <v>2000</v>
      </c>
      <c r="H17" s="60">
        <f>G17</f>
        <v>2000</v>
      </c>
      <c r="I17" s="169"/>
      <c r="J17" s="170"/>
    </row>
    <row r="18" spans="1:10" ht="29.25" customHeight="1" thickBot="1" x14ac:dyDescent="0.25">
      <c r="A18" s="33" t="s">
        <v>84</v>
      </c>
      <c r="B18" s="91" t="s">
        <v>86</v>
      </c>
      <c r="C18" s="120"/>
      <c r="D18" s="93"/>
      <c r="E18" s="93"/>
      <c r="F18" s="62"/>
      <c r="G18" s="93">
        <f>E18</f>
        <v>0</v>
      </c>
      <c r="H18" s="93">
        <f>G18</f>
        <v>0</v>
      </c>
      <c r="I18" s="107"/>
      <c r="J18" s="109"/>
    </row>
    <row r="19" spans="1:10" ht="29.25" customHeight="1" thickBot="1" x14ac:dyDescent="0.25">
      <c r="A19" s="33" t="s">
        <v>85</v>
      </c>
      <c r="B19" s="91" t="s">
        <v>87</v>
      </c>
      <c r="C19" s="120"/>
      <c r="D19" s="93"/>
      <c r="E19" s="93"/>
      <c r="F19" s="62"/>
      <c r="G19" s="93">
        <f>E19</f>
        <v>0</v>
      </c>
      <c r="H19" s="93">
        <f>G19</f>
        <v>0</v>
      </c>
      <c r="I19" s="107"/>
      <c r="J19" s="109"/>
    </row>
    <row r="20" spans="1:10" ht="29.25" customHeight="1" thickBot="1" x14ac:dyDescent="0.25">
      <c r="A20" s="33"/>
      <c r="B20" s="116" t="s">
        <v>56</v>
      </c>
      <c r="C20" s="71"/>
      <c r="D20" s="62">
        <f>SUM(D17+D18+D19)</f>
        <v>12000</v>
      </c>
      <c r="E20" s="62">
        <f t="shared" ref="E20:H20" si="2">SUM(E17+E18+E19)</f>
        <v>0</v>
      </c>
      <c r="F20" s="62">
        <f t="shared" si="2"/>
        <v>10000</v>
      </c>
      <c r="G20" s="62">
        <f t="shared" si="2"/>
        <v>2000</v>
      </c>
      <c r="H20" s="62">
        <f t="shared" si="2"/>
        <v>2000</v>
      </c>
      <c r="I20" s="105"/>
    </row>
    <row r="21" spans="1:10" ht="29.25" customHeight="1" x14ac:dyDescent="0.2">
      <c r="B21" s="82" t="s">
        <v>57</v>
      </c>
      <c r="C21" s="70"/>
      <c r="D21" s="64"/>
      <c r="E21" s="64"/>
      <c r="F21" s="64"/>
      <c r="G21" s="64"/>
      <c r="H21" s="64"/>
      <c r="I21" s="104"/>
    </row>
    <row r="22" spans="1:10" ht="29.25" customHeight="1" thickBot="1" x14ac:dyDescent="0.25">
      <c r="A22" s="4" t="s">
        <v>71</v>
      </c>
      <c r="B22" s="66" t="s">
        <v>51</v>
      </c>
      <c r="C22" s="35"/>
      <c r="D22" s="60">
        <v>6300</v>
      </c>
      <c r="E22" s="141"/>
      <c r="F22" s="60">
        <v>4300</v>
      </c>
      <c r="G22" s="60">
        <f>D22+E22-F22</f>
        <v>2000</v>
      </c>
      <c r="H22" s="60">
        <f>G22</f>
        <v>2000</v>
      </c>
      <c r="I22" s="163"/>
      <c r="J22" s="164"/>
    </row>
    <row r="23" spans="1:10" ht="29.25" customHeight="1" thickBot="1" x14ac:dyDescent="0.25">
      <c r="A23" s="33"/>
      <c r="B23" s="116" t="s">
        <v>58</v>
      </c>
      <c r="C23" s="72"/>
      <c r="D23" s="62">
        <f>SUM(D22)</f>
        <v>6300</v>
      </c>
      <c r="E23" s="62">
        <f>SUM(E22)</f>
        <v>0</v>
      </c>
      <c r="F23" s="62">
        <f>SUM(F22)</f>
        <v>4300</v>
      </c>
      <c r="G23" s="63">
        <f>SUM(G22)</f>
        <v>2000</v>
      </c>
      <c r="H23" s="63">
        <f>SUM(H22)</f>
        <v>2000</v>
      </c>
      <c r="I23" s="105"/>
    </row>
    <row r="24" spans="1:10" ht="29.25" customHeight="1" x14ac:dyDescent="0.2">
      <c r="B24" s="82" t="s">
        <v>59</v>
      </c>
      <c r="C24" s="37"/>
      <c r="D24" s="64"/>
      <c r="E24" s="65"/>
      <c r="F24" s="64"/>
      <c r="G24" s="65"/>
      <c r="H24" s="64"/>
      <c r="J24" s="31"/>
    </row>
    <row r="25" spans="1:10" ht="29.25" customHeight="1" x14ac:dyDescent="0.2">
      <c r="A25" s="4" t="s">
        <v>72</v>
      </c>
      <c r="B25" s="66" t="s">
        <v>51</v>
      </c>
      <c r="C25" s="69"/>
      <c r="D25" s="60">
        <v>7243.61</v>
      </c>
      <c r="E25" s="61">
        <v>2756.39</v>
      </c>
      <c r="F25" s="54"/>
      <c r="G25" s="61">
        <f>D25+E25-F25</f>
        <v>10000</v>
      </c>
      <c r="H25" s="60">
        <f t="shared" ref="H25:H30" si="3">G25</f>
        <v>10000</v>
      </c>
      <c r="I25" s="150"/>
      <c r="J25" s="149"/>
    </row>
    <row r="26" spans="1:10" ht="29.25" customHeight="1" x14ac:dyDescent="0.2">
      <c r="A26" s="33"/>
      <c r="B26" s="117" t="s">
        <v>64</v>
      </c>
      <c r="C26" s="92"/>
      <c r="D26" s="93"/>
      <c r="E26" s="94"/>
      <c r="F26" s="93"/>
      <c r="G26" s="94"/>
      <c r="H26" s="93">
        <f t="shared" si="3"/>
        <v>0</v>
      </c>
      <c r="I26" s="105"/>
    </row>
    <row r="27" spans="1:10" ht="29.25" customHeight="1" x14ac:dyDescent="0.2">
      <c r="A27" s="33" t="s">
        <v>95</v>
      </c>
      <c r="B27" s="117" t="s">
        <v>96</v>
      </c>
      <c r="C27" s="92"/>
      <c r="D27" s="94">
        <v>4667</v>
      </c>
      <c r="F27" s="93"/>
      <c r="G27" s="94">
        <f>D27+E27</f>
        <v>4667</v>
      </c>
      <c r="H27" s="93">
        <f t="shared" si="3"/>
        <v>4667</v>
      </c>
      <c r="I27" s="105"/>
    </row>
    <row r="28" spans="1:10" ht="29.25" customHeight="1" x14ac:dyDescent="0.2">
      <c r="A28" s="158" t="s">
        <v>73</v>
      </c>
      <c r="B28" s="91" t="s">
        <v>63</v>
      </c>
      <c r="C28" s="92"/>
      <c r="D28" s="93">
        <v>6589.39</v>
      </c>
      <c r="E28" s="93"/>
      <c r="F28" s="59">
        <v>589.39</v>
      </c>
      <c r="G28" s="94">
        <f>D28-F28</f>
        <v>6000</v>
      </c>
      <c r="H28" s="93">
        <f t="shared" si="3"/>
        <v>6000</v>
      </c>
      <c r="I28" s="105"/>
    </row>
    <row r="29" spans="1:10" ht="29.25" customHeight="1" x14ac:dyDescent="0.2">
      <c r="A29" s="33" t="s">
        <v>93</v>
      </c>
      <c r="B29" s="91" t="s">
        <v>94</v>
      </c>
      <c r="C29" s="92"/>
      <c r="D29" s="94">
        <v>3000</v>
      </c>
      <c r="F29" s="93"/>
      <c r="G29" s="94">
        <f>D29+E29-F29</f>
        <v>3000</v>
      </c>
      <c r="H29" s="93">
        <f t="shared" si="3"/>
        <v>3000</v>
      </c>
      <c r="I29" s="162"/>
      <c r="J29" s="30"/>
    </row>
    <row r="30" spans="1:10" ht="29.25" customHeight="1" thickBot="1" x14ac:dyDescent="0.25">
      <c r="A30" s="33" t="s">
        <v>89</v>
      </c>
      <c r="B30" s="91" t="s">
        <v>90</v>
      </c>
      <c r="C30" s="92"/>
      <c r="D30" s="93">
        <v>3000</v>
      </c>
      <c r="E30" s="94"/>
      <c r="F30" s="93"/>
      <c r="G30" s="94">
        <v>3000</v>
      </c>
      <c r="H30" s="93">
        <f t="shared" si="3"/>
        <v>3000</v>
      </c>
      <c r="I30" s="105"/>
    </row>
    <row r="31" spans="1:10" ht="29.25" customHeight="1" thickBot="1" x14ac:dyDescent="0.25">
      <c r="A31" s="33"/>
      <c r="B31" s="116" t="s">
        <v>62</v>
      </c>
      <c r="C31" s="72"/>
      <c r="D31" s="62">
        <f>SUM(D25:D30)</f>
        <v>24500</v>
      </c>
      <c r="E31" s="62">
        <f>SUM(E25:E30)</f>
        <v>2756.39</v>
      </c>
      <c r="F31" s="62">
        <f>SUM(F25:F30)</f>
        <v>589.39</v>
      </c>
      <c r="G31" s="62">
        <f>SUM(G25:G30)</f>
        <v>26667</v>
      </c>
      <c r="H31" s="62">
        <f>SUM(H25:H30)</f>
        <v>26667</v>
      </c>
      <c r="I31" s="151"/>
    </row>
    <row r="32" spans="1:10" ht="29.25" customHeight="1" x14ac:dyDescent="0.2">
      <c r="B32" s="67"/>
      <c r="C32" s="37"/>
      <c r="D32" s="64"/>
      <c r="E32" s="65"/>
      <c r="F32" s="64"/>
      <c r="G32" s="65"/>
      <c r="H32" s="64"/>
    </row>
    <row r="33" spans="1:12" ht="24.75" customHeight="1" x14ac:dyDescent="0.2">
      <c r="B33" s="14" t="s">
        <v>9</v>
      </c>
      <c r="C33" s="7">
        <f>C15</f>
        <v>0</v>
      </c>
      <c r="D33" s="59">
        <f>D31+D23+D20+D15+D11</f>
        <v>46400</v>
      </c>
      <c r="E33" s="59">
        <f>E31+E23+E20+E15+E11</f>
        <v>9746.39</v>
      </c>
      <c r="F33" s="59">
        <f>F31+F23+F20+F15+F11</f>
        <v>15839.39</v>
      </c>
      <c r="G33" s="59">
        <f>G31+G23+G20+G15+G11</f>
        <v>40307</v>
      </c>
      <c r="H33" s="59">
        <f>H31+H23+H20+H15+H11</f>
        <v>40307</v>
      </c>
      <c r="I33" s="30"/>
      <c r="J33" s="31"/>
    </row>
    <row r="34" spans="1:12" ht="24.75" customHeight="1" x14ac:dyDescent="0.2">
      <c r="B34" s="118" t="s">
        <v>27</v>
      </c>
    </row>
    <row r="35" spans="1:12" ht="41.25" customHeight="1" x14ac:dyDescent="0.2">
      <c r="A35" s="4" t="s">
        <v>99</v>
      </c>
      <c r="B35" s="13" t="s">
        <v>60</v>
      </c>
      <c r="C35" s="7"/>
      <c r="D35" s="59">
        <v>1000</v>
      </c>
      <c r="E35" s="54">
        <v>1000</v>
      </c>
      <c r="G35" s="54">
        <f>D35+E35-F35</f>
        <v>2000</v>
      </c>
      <c r="H35" s="59">
        <f>G35</f>
        <v>2000</v>
      </c>
      <c r="J35" s="31"/>
    </row>
    <row r="36" spans="1:12" ht="24.75" customHeight="1" x14ac:dyDescent="0.2">
      <c r="A36" s="4" t="s">
        <v>100</v>
      </c>
      <c r="B36" s="12" t="s">
        <v>61</v>
      </c>
      <c r="C36" s="7"/>
      <c r="D36" s="59">
        <v>2300</v>
      </c>
      <c r="F36" s="59">
        <v>2300</v>
      </c>
      <c r="G36" s="142">
        <f>D36+E36-F36</f>
        <v>0</v>
      </c>
      <c r="H36" s="59">
        <f>G36</f>
        <v>0</v>
      </c>
      <c r="J36" s="31"/>
    </row>
    <row r="37" spans="1:12" ht="24.75" customHeight="1" x14ac:dyDescent="0.2">
      <c r="B37" s="119" t="s">
        <v>28</v>
      </c>
      <c r="C37" s="29">
        <f t="shared" ref="C37:H37" si="4">SUM(C35:C36)</f>
        <v>0</v>
      </c>
      <c r="D37" s="59">
        <f>SUM(D35:D36)</f>
        <v>3300</v>
      </c>
      <c r="E37" s="59">
        <f t="shared" si="4"/>
        <v>1000</v>
      </c>
      <c r="F37" s="59">
        <f t="shared" si="4"/>
        <v>2300</v>
      </c>
      <c r="G37" s="59">
        <f t="shared" si="4"/>
        <v>2000</v>
      </c>
      <c r="H37" s="59">
        <f t="shared" si="4"/>
        <v>2000</v>
      </c>
      <c r="J37" s="31"/>
    </row>
    <row r="38" spans="1:12" ht="24.75" customHeight="1" x14ac:dyDescent="0.2">
      <c r="I38" s="30"/>
    </row>
    <row r="39" spans="1:12" ht="24.75" customHeight="1" x14ac:dyDescent="0.2">
      <c r="B39" s="12" t="s">
        <v>29</v>
      </c>
    </row>
    <row r="40" spans="1:12" ht="24.75" customHeight="1" x14ac:dyDescent="0.2">
      <c r="B40" s="12" t="s">
        <v>9</v>
      </c>
      <c r="C40" s="8">
        <f t="shared" ref="C40:H40" si="5">C33</f>
        <v>0</v>
      </c>
      <c r="D40" s="59">
        <f>D33</f>
        <v>46400</v>
      </c>
      <c r="E40" s="54">
        <f t="shared" si="5"/>
        <v>9746.39</v>
      </c>
      <c r="F40" s="59">
        <f t="shared" si="5"/>
        <v>15839.39</v>
      </c>
      <c r="G40" s="54">
        <f t="shared" si="5"/>
        <v>40307</v>
      </c>
      <c r="H40" s="54">
        <f t="shared" si="5"/>
        <v>40307</v>
      </c>
      <c r="I40" s="54"/>
      <c r="J40" s="54"/>
      <c r="K40" s="54"/>
      <c r="L40" s="54"/>
    </row>
    <row r="41" spans="1:12" ht="24.75" customHeight="1" x14ac:dyDescent="0.2">
      <c r="B41" s="12" t="s">
        <v>5</v>
      </c>
      <c r="I41" s="30"/>
      <c r="J41" s="30"/>
      <c r="K41" s="30"/>
      <c r="L41" s="30"/>
    </row>
    <row r="42" spans="1:12" ht="24.75" customHeight="1" x14ac:dyDescent="0.2">
      <c r="B42" s="12" t="s">
        <v>10</v>
      </c>
      <c r="J42" s="31"/>
    </row>
    <row r="43" spans="1:12" ht="24.75" customHeight="1" thickBot="1" x14ac:dyDescent="0.25">
      <c r="B43" s="41" t="s">
        <v>11</v>
      </c>
      <c r="C43" s="35">
        <f t="shared" ref="C43:H43" si="6">C37</f>
        <v>0</v>
      </c>
      <c r="D43" s="60">
        <f t="shared" si="6"/>
        <v>3300</v>
      </c>
      <c r="E43" s="61">
        <f t="shared" si="6"/>
        <v>1000</v>
      </c>
      <c r="F43" s="60">
        <f t="shared" si="6"/>
        <v>2300</v>
      </c>
      <c r="G43" s="61">
        <f t="shared" si="6"/>
        <v>2000</v>
      </c>
      <c r="H43" s="61">
        <f t="shared" si="6"/>
        <v>2000</v>
      </c>
      <c r="J43" s="31"/>
    </row>
    <row r="44" spans="1:12" ht="24.75" customHeight="1" thickBot="1" x14ac:dyDescent="0.25">
      <c r="A44" s="33"/>
      <c r="B44" s="53" t="s">
        <v>30</v>
      </c>
      <c r="C44" s="38">
        <f>SUM(C40:C43)</f>
        <v>0</v>
      </c>
      <c r="D44" s="62">
        <f>D40+D41+D42+D43</f>
        <v>49700</v>
      </c>
      <c r="E44" s="62">
        <f>E40+E41+E42+E43</f>
        <v>10746.39</v>
      </c>
      <c r="F44" s="62">
        <f>F40+F41+F42+F43</f>
        <v>18139.39</v>
      </c>
      <c r="G44" s="62">
        <f>G40+G41+G42+G43</f>
        <v>42307</v>
      </c>
      <c r="H44" s="62">
        <f>H40+H41+H42+H43</f>
        <v>42307</v>
      </c>
      <c r="I44" s="21"/>
      <c r="J44" s="31"/>
    </row>
    <row r="45" spans="1:12" ht="24.75" customHeight="1" thickBot="1" x14ac:dyDescent="0.25">
      <c r="F45" s="127"/>
      <c r="J45" s="30"/>
    </row>
    <row r="46" spans="1:12" ht="24.75" customHeight="1" thickBot="1" x14ac:dyDescent="0.25">
      <c r="A46" s="48"/>
      <c r="B46" s="49"/>
      <c r="C46" s="50">
        <f>SUM(C37:C45)</f>
        <v>0</v>
      </c>
      <c r="D46" s="50"/>
      <c r="E46" s="50"/>
      <c r="F46" s="50"/>
      <c r="G46" s="50"/>
      <c r="H46" s="128"/>
      <c r="I46" s="95"/>
    </row>
    <row r="47" spans="1:12" ht="24.75" customHeight="1" thickBot="1" x14ac:dyDescent="0.25">
      <c r="D47" s="70"/>
      <c r="E47" s="70"/>
      <c r="F47" s="70"/>
      <c r="G47" s="50"/>
      <c r="H47" s="96"/>
    </row>
  </sheetData>
  <mergeCells count="2">
    <mergeCell ref="E3:F3"/>
    <mergeCell ref="A1:G1"/>
  </mergeCells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 xml:space="preserve">&amp;L
</oddHeader>
    <oddFooter>&amp;CDominio Collettivo di Collelungo - Uscite preventivo 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7" sqref="A37"/>
    </sheetView>
  </sheetViews>
  <sheetFormatPr defaultColWidth="9.140625" defaultRowHeight="15" x14ac:dyDescent="0.2"/>
  <cols>
    <col min="1" max="1" width="40.28515625" style="22" customWidth="1"/>
    <col min="2" max="3" width="25.7109375" style="22" customWidth="1"/>
    <col min="4" max="4" width="24.85546875" style="22" customWidth="1"/>
    <col min="5" max="5" width="16" style="22" bestFit="1" customWidth="1"/>
    <col min="6" max="16384" width="9.140625" style="22"/>
  </cols>
  <sheetData>
    <row r="1" spans="1:5" x14ac:dyDescent="0.2">
      <c r="A1" s="182"/>
      <c r="B1" s="182"/>
      <c r="C1" s="182"/>
      <c r="D1" s="182"/>
    </row>
    <row r="2" spans="1:5" x14ac:dyDescent="0.2">
      <c r="B2" s="23"/>
      <c r="D2" s="24"/>
    </row>
    <row r="3" spans="1:5" x14ac:dyDescent="0.2">
      <c r="B3" s="23"/>
      <c r="D3" s="23"/>
    </row>
    <row r="4" spans="1:5" x14ac:dyDescent="0.2">
      <c r="B4" s="23"/>
      <c r="D4" s="23"/>
    </row>
    <row r="5" spans="1:5" x14ac:dyDescent="0.2">
      <c r="B5" s="23"/>
      <c r="D5" s="23"/>
    </row>
    <row r="6" spans="1:5" x14ac:dyDescent="0.2">
      <c r="B6" s="23"/>
      <c r="D6" s="23"/>
    </row>
    <row r="7" spans="1:5" x14ac:dyDescent="0.2">
      <c r="B7" s="23"/>
      <c r="C7" s="25"/>
      <c r="D7" s="23"/>
      <c r="E7" s="25"/>
    </row>
    <row r="8" spans="1:5" x14ac:dyDescent="0.2">
      <c r="B8" s="23"/>
      <c r="D8" s="23"/>
    </row>
    <row r="9" spans="1:5" x14ac:dyDescent="0.2">
      <c r="B9" s="23"/>
      <c r="D9" s="23"/>
    </row>
    <row r="10" spans="1:5" x14ac:dyDescent="0.2">
      <c r="B10" s="23"/>
      <c r="D10" s="23"/>
    </row>
    <row r="11" spans="1:5" x14ac:dyDescent="0.2">
      <c r="B11" s="23"/>
      <c r="D11" s="23"/>
    </row>
    <row r="12" spans="1:5" x14ac:dyDescent="0.2">
      <c r="B12" s="23"/>
      <c r="C12" s="25"/>
      <c r="D12" s="23"/>
      <c r="E12" s="25"/>
    </row>
    <row r="13" spans="1:5" x14ac:dyDescent="0.2">
      <c r="B13" s="23"/>
      <c r="C13" s="25"/>
      <c r="D13" s="23"/>
      <c r="E13" s="25"/>
    </row>
    <row r="14" spans="1:5" x14ac:dyDescent="0.2">
      <c r="B14" s="23"/>
      <c r="D14" s="23"/>
    </row>
    <row r="15" spans="1:5" x14ac:dyDescent="0.2">
      <c r="B15" s="23"/>
      <c r="C15" s="23"/>
      <c r="D15" s="23"/>
      <c r="E15" s="23"/>
    </row>
    <row r="16" spans="1:5" x14ac:dyDescent="0.2">
      <c r="B16" s="23"/>
      <c r="D16" s="23"/>
    </row>
    <row r="17" spans="2:5" x14ac:dyDescent="0.2">
      <c r="B17" s="23"/>
      <c r="D17" s="23"/>
    </row>
    <row r="18" spans="2:5" x14ac:dyDescent="0.2">
      <c r="B18" s="23"/>
      <c r="D18" s="23"/>
    </row>
    <row r="19" spans="2:5" x14ac:dyDescent="0.2">
      <c r="B19" s="23"/>
      <c r="D19" s="23"/>
    </row>
    <row r="20" spans="2:5" x14ac:dyDescent="0.2">
      <c r="B20" s="23"/>
      <c r="D20" s="23"/>
    </row>
    <row r="21" spans="2:5" x14ac:dyDescent="0.2">
      <c r="B21" s="23"/>
      <c r="D21" s="23"/>
    </row>
    <row r="22" spans="2:5" x14ac:dyDescent="0.2">
      <c r="B22" s="23"/>
      <c r="C22" s="25"/>
      <c r="D22" s="23"/>
      <c r="E22" s="25"/>
    </row>
    <row r="23" spans="2:5" x14ac:dyDescent="0.2">
      <c r="B23" s="23"/>
      <c r="C23" s="25"/>
      <c r="D23" s="23"/>
      <c r="E23" s="25"/>
    </row>
    <row r="24" spans="2:5" x14ac:dyDescent="0.2">
      <c r="B24" s="23"/>
      <c r="D24" s="23"/>
      <c r="E24" s="25"/>
    </row>
    <row r="25" spans="2:5" x14ac:dyDescent="0.2">
      <c r="B25" s="23"/>
      <c r="D25" s="23"/>
    </row>
    <row r="26" spans="2:5" x14ac:dyDescent="0.2">
      <c r="B26" s="23"/>
      <c r="D26" s="23"/>
      <c r="E26" s="25"/>
    </row>
    <row r="27" spans="2:5" x14ac:dyDescent="0.2">
      <c r="B27" s="23"/>
      <c r="C27" s="23"/>
      <c r="D27" s="23"/>
      <c r="E27" s="23"/>
    </row>
    <row r="28" spans="2:5" x14ac:dyDescent="0.2">
      <c r="B28" s="23"/>
      <c r="D28" s="23"/>
    </row>
    <row r="29" spans="2:5" x14ac:dyDescent="0.2">
      <c r="B29" s="23"/>
      <c r="D29" s="23"/>
    </row>
  </sheetData>
  <mergeCells count="1">
    <mergeCell ref="A1:D1"/>
  </mergeCells>
  <phoneticPr fontId="0" type="noConversion"/>
  <printOptions gridLines="1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BILANCIO 2019-E</vt:lpstr>
      <vt:lpstr>BILANCIO 2019-U</vt:lpstr>
      <vt:lpstr>RIEPILOGO</vt:lpstr>
      <vt:lpstr>Foglio1</vt:lpstr>
      <vt:lpstr>'BILANCIO 2019-E'!Area_stampa</vt:lpstr>
      <vt:lpstr>'BILANCIO 2019-U'!Area_stampa</vt:lpstr>
      <vt:lpstr>RIEPILOGO!Area_stampa</vt:lpstr>
      <vt:lpstr>'BILANCIO 2019-E'!Titoli_stampa</vt:lpstr>
    </vt:vector>
  </TitlesOfParts>
  <Company>PROVINCIA di RIETI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CORDISCO</dc:creator>
  <cp:lastModifiedBy>Utente Windows</cp:lastModifiedBy>
  <cp:lastPrinted>2018-03-12T10:31:27Z</cp:lastPrinted>
  <dcterms:created xsi:type="dcterms:W3CDTF">1998-07-31T06:22:31Z</dcterms:created>
  <dcterms:modified xsi:type="dcterms:W3CDTF">2019-04-30T17:25:40Z</dcterms:modified>
</cp:coreProperties>
</file>